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870" windowWidth="15525" windowHeight="10470" activeTab="1"/>
  </bookViews>
  <sheets>
    <sheet name="ОМС" sheetId="5" r:id="rId1"/>
    <sheet name="Учреждения, Мероприятия" sheetId="7" r:id="rId2"/>
    <sheet name="достижение показателей" sheetId="8" r:id="rId3"/>
  </sheets>
  <calcPr calcId="144525"/>
</workbook>
</file>

<file path=xl/calcChain.xml><?xml version="1.0" encoding="utf-8"?>
<calcChain xmlns="http://schemas.openxmlformats.org/spreadsheetml/2006/main">
  <c r="K28" i="5" l="1"/>
  <c r="J20" i="7" l="1"/>
  <c r="G36" i="5"/>
  <c r="H36" i="5"/>
  <c r="I36" i="5"/>
  <c r="J36" i="5"/>
  <c r="K36" i="5" s="1"/>
  <c r="F36" i="5"/>
  <c r="K35" i="5"/>
  <c r="L36" i="5" l="1"/>
  <c r="M36" i="5"/>
  <c r="K16" i="7"/>
  <c r="M16" i="7" s="1"/>
  <c r="L16" i="7"/>
  <c r="K17" i="7"/>
  <c r="L17" i="7" s="1"/>
  <c r="K18" i="7"/>
  <c r="L18" i="7"/>
  <c r="M18" i="7"/>
  <c r="K19" i="7"/>
  <c r="L19" i="7" s="1"/>
  <c r="G20" i="7"/>
  <c r="H20" i="7"/>
  <c r="I20" i="7"/>
  <c r="F20" i="7"/>
  <c r="M17" i="7" l="1"/>
  <c r="M19" i="7"/>
  <c r="K15" i="8"/>
  <c r="K16" i="8"/>
  <c r="K17" i="8"/>
  <c r="K18" i="8"/>
  <c r="K19" i="8"/>
  <c r="K14" i="8"/>
  <c r="K34" i="5"/>
  <c r="M34" i="5" s="1"/>
  <c r="L34" i="5" l="1"/>
  <c r="K33" i="5"/>
  <c r="L33" i="5" s="1"/>
  <c r="K32" i="5"/>
  <c r="L32" i="5" s="1"/>
  <c r="M33" i="5" l="1"/>
  <c r="M32" i="5"/>
  <c r="K31" i="5"/>
  <c r="L31" i="5" s="1"/>
  <c r="L28" i="5"/>
  <c r="K29" i="5"/>
  <c r="M29" i="5" s="1"/>
  <c r="K30" i="5"/>
  <c r="M30" i="5" s="1"/>
  <c r="M35" i="5"/>
  <c r="M31" i="5" l="1"/>
  <c r="L35" i="5"/>
  <c r="L29" i="5"/>
  <c r="L30" i="5"/>
  <c r="M28" i="5"/>
  <c r="K27" i="5"/>
  <c r="L27" i="5" s="1"/>
  <c r="K26" i="5"/>
  <c r="L26" i="5" s="1"/>
  <c r="K25" i="5"/>
  <c r="M25" i="5" s="1"/>
  <c r="M27" i="5" l="1"/>
  <c r="M26" i="5"/>
  <c r="L25" i="5"/>
  <c r="M15" i="8" l="1"/>
  <c r="M16" i="8"/>
  <c r="M17" i="8"/>
  <c r="M18" i="8"/>
  <c r="M19" i="8"/>
  <c r="M14" i="8"/>
  <c r="L15" i="8"/>
  <c r="L16" i="8"/>
  <c r="L17" i="8"/>
  <c r="L18" i="8"/>
  <c r="L19" i="8"/>
  <c r="L14" i="8"/>
  <c r="H20" i="8"/>
  <c r="I20" i="8"/>
  <c r="J20" i="8"/>
  <c r="K20" i="8"/>
  <c r="G20" i="8"/>
  <c r="F20" i="8"/>
  <c r="L20" i="8" l="1"/>
  <c r="M13" i="8"/>
  <c r="M12" i="8"/>
  <c r="M11" i="8"/>
  <c r="M10" i="8"/>
  <c r="M9" i="8"/>
  <c r="M8" i="8"/>
  <c r="M20" i="8" l="1"/>
  <c r="K15" i="7"/>
  <c r="K14" i="7"/>
  <c r="L15" i="7" l="1"/>
  <c r="K20" i="7"/>
  <c r="M15" i="7"/>
  <c r="M14" i="7"/>
  <c r="L14" i="7"/>
  <c r="M13" i="7"/>
  <c r="M12" i="7"/>
  <c r="M11" i="7"/>
  <c r="M10" i="7"/>
  <c r="M9" i="7"/>
  <c r="M8" i="7"/>
  <c r="M20" i="7" l="1"/>
  <c r="L20" i="7"/>
  <c r="J44" i="5"/>
  <c r="J43" i="5"/>
  <c r="F44" i="5" l="1"/>
  <c r="K44" i="5" s="1"/>
  <c r="L44" i="5" s="1"/>
  <c r="F43" i="5"/>
  <c r="K43" i="5" s="1"/>
  <c r="L43" i="5" s="1"/>
  <c r="K21" i="5"/>
  <c r="M21" i="5" s="1"/>
  <c r="L21" i="5" l="1"/>
  <c r="M20" i="5"/>
  <c r="M19" i="5"/>
  <c r="M18" i="5"/>
  <c r="M17" i="5"/>
  <c r="K16" i="5"/>
  <c r="M16" i="5" s="1"/>
  <c r="K15" i="5"/>
  <c r="M15" i="5" s="1"/>
  <c r="M14" i="5"/>
  <c r="M13" i="5"/>
  <c r="M12" i="5"/>
  <c r="M11" i="5"/>
  <c r="M10" i="5"/>
  <c r="M9" i="5"/>
  <c r="M8" i="5"/>
  <c r="L16" i="5" l="1"/>
  <c r="L15" i="5"/>
</calcChain>
</file>

<file path=xl/sharedStrings.xml><?xml version="1.0" encoding="utf-8"?>
<sst xmlns="http://schemas.openxmlformats.org/spreadsheetml/2006/main" count="211" uniqueCount="101">
  <si>
    <t>уточнения (+,-)</t>
  </si>
  <si>
    <t xml:space="preserve">Вид расходов </t>
  </si>
  <si>
    <t xml:space="preserve">Подробный расчет, пояснения </t>
  </si>
  <si>
    <t>Уточненный план</t>
  </si>
  <si>
    <t xml:space="preserve">кассовое исполнение </t>
  </si>
  <si>
    <t xml:space="preserve">Утвержденный план </t>
  </si>
  <si>
    <t xml:space="preserve">Наименование ГРБС, наименование целевой статьи </t>
  </si>
  <si>
    <t>(руб.коп.)</t>
  </si>
  <si>
    <t>сумма</t>
  </si>
  <si>
    <t>%</t>
  </si>
  <si>
    <t xml:space="preserve">Код ведомства, раздел, подраздел, целевая статья </t>
  </si>
  <si>
    <t>Доп. классификация (региональная)</t>
  </si>
  <si>
    <t>№п/п</t>
  </si>
  <si>
    <t>2</t>
  </si>
  <si>
    <t xml:space="preserve">Итого </t>
  </si>
  <si>
    <t xml:space="preserve">телефон (с кодом города): </t>
  </si>
  <si>
    <t xml:space="preserve">Исполнитель: </t>
  </si>
  <si>
    <t>наименование муниципального образования</t>
  </si>
  <si>
    <t>Информация о соблюдении установленных нормативов:</t>
  </si>
  <si>
    <t>Установленный норматив формирования расходов на:</t>
  </si>
  <si>
    <t>Сумма уточнения (+;-)</t>
  </si>
  <si>
    <t xml:space="preserve">Утвердженные расходы с учетом уточнения </t>
  </si>
  <si>
    <t>Утвержденные расходы без учета выплат подлежащих исключению</t>
  </si>
  <si>
    <t>Отклонение утвержденных расходов без учета выплат подлежащих исключению от установленного норматива</t>
  </si>
  <si>
    <t xml:space="preserve">наименование </t>
  </si>
  <si>
    <t>размер</t>
  </si>
  <si>
    <t>Итого выплат</t>
  </si>
  <si>
    <t>4=гр2+гр3</t>
  </si>
  <si>
    <t>гр 8= гр5+гр6+гр7</t>
  </si>
  <si>
    <t>гр9=гр4-гр8</t>
  </si>
  <si>
    <t>гр10= гр9-гр1</t>
  </si>
  <si>
    <t>содержание органов местного самоуправления Брянской области</t>
  </si>
  <si>
    <t>оплата труда депутатов, выборных должностных лиц органов местного самоуправления, муниципальных служащих Брянской области</t>
  </si>
  <si>
    <t>1</t>
  </si>
  <si>
    <t>Выплаты подлежащие исключению, согласно 
Постановлению Правительства Брянской области  от 11.12.2017 633-п</t>
  </si>
  <si>
    <r>
      <t xml:space="preserve">Утвержденные расходы на последнюю дату по форме 387
</t>
    </r>
    <r>
      <rPr>
        <b/>
        <i/>
        <sz val="11"/>
        <color theme="1"/>
        <rFont val="Times New Roman"/>
        <family val="1"/>
        <charset val="204"/>
      </rPr>
      <t>( без переданных полномочий Брянской области и РФ)</t>
    </r>
  </si>
  <si>
    <t>Рогнединский муниципальный район Брянской области</t>
  </si>
  <si>
    <t>Начальник финансового отдела</t>
  </si>
  <si>
    <t>Т. М. Яшина</t>
  </si>
  <si>
    <t>Пузанова О.Ю.</t>
  </si>
  <si>
    <t xml:space="preserve"> 8 483 31 2-11-37</t>
  </si>
  <si>
    <t>компенсационные выплаты при увольнении</t>
  </si>
  <si>
    <t>стимулирующие выплаты согласно НПА Брянской области</t>
  </si>
  <si>
    <t xml:space="preserve">Таблица к уточнению местного  бюджета   по расходам на финансовое обеспечение деятельности органов местного самоуправления </t>
  </si>
  <si>
    <t>на  2024 год</t>
  </si>
  <si>
    <t xml:space="preserve">2023 год </t>
  </si>
  <si>
    <t>2024 год 
( на последнюю дату)</t>
  </si>
  <si>
    <t xml:space="preserve">Отклонение утвержденного плана с учетом уточнения на 2024год  от кассового исполнения 2023 года </t>
  </si>
  <si>
    <t xml:space="preserve">План с учетом уточнения на 2024 год </t>
  </si>
  <si>
    <t>2024 год , рублей</t>
  </si>
  <si>
    <t>Администрация Рогнединского района,                                                                                                                                                                                                                                                     достижение показателей деятельности органов исполнительной власти субъектов Российской Федерации</t>
  </si>
  <si>
    <t xml:space="preserve"> 001 0104  01 4 00 55490</t>
  </si>
  <si>
    <t>121</t>
  </si>
  <si>
    <t>129</t>
  </si>
  <si>
    <t>3</t>
  </si>
  <si>
    <t>Отдел образования,                                                                                                                                                                                                                                                                                                                 достижение показателей деятельности органов исполнительной власти субъектов Российской Федерации</t>
  </si>
  <si>
    <t>003 07 09  01 4 00 55490</t>
  </si>
  <si>
    <t>4</t>
  </si>
  <si>
    <t xml:space="preserve"> 003 0709  01 4 00 55490</t>
  </si>
  <si>
    <t>5</t>
  </si>
  <si>
    <t>Финансовый отдел,                                                                                                                                                                                                                                                                                                                              достижение показателей деятельности органов исполнительной власти субъектов Российской Федерации</t>
  </si>
  <si>
    <t xml:space="preserve"> 005 01 06  01 4 00 55490</t>
  </si>
  <si>
    <t>6</t>
  </si>
  <si>
    <t>Расходы в связи с выделенными средствами за достижение показателей деятельности органов исполнительной власти  в 2024 году</t>
  </si>
  <si>
    <t xml:space="preserve">001 0104 0140080020 </t>
  </si>
  <si>
    <t>001 0104 014 0080020</t>
  </si>
  <si>
    <t>001 0104 014 0080040</t>
  </si>
  <si>
    <t xml:space="preserve">003 0709 054 0080040 </t>
  </si>
  <si>
    <t>003 0709 054 0080040</t>
  </si>
  <si>
    <r>
      <t xml:space="preserve">Увеличение с вязано с незаплонированными расходами  в бюджете на выплату заработной платы в связи с изменниями в положение об оплате труда                                         Расчет: 1. с 01.01.24г. (мес. окл.главные10977*55 окл.+ старшие 7342*47,8окл.в год)/12*3=238 671руб.,                                                                                                                                                с 01.04.24г. (мес. окл .главные10977*67 окл.+ старшие 7342*59,8окл.в год)/12*9=1 377 403руб.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мун. служ.-1 616 074,0руб.</t>
    </r>
    <r>
      <rPr>
        <sz val="10"/>
        <color indexed="8"/>
        <rFont val="Times New Roman"/>
        <family val="1"/>
        <charset val="204"/>
      </rPr>
      <t xml:space="preserve">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2.тех. исполнители</t>
    </r>
    <r>
      <rPr>
        <sz val="10"/>
        <color indexed="8"/>
        <rFont val="Times New Roman"/>
        <family val="1"/>
        <charset val="204"/>
      </rPr>
      <t xml:space="preserve"> с 01.01.24г.( 5215долж. окл.*43 окл. в год + МРОТ 18132)/12*3мес.= 60 594руб.,                                                                                                                                                                              с 01.14.2024г.5485*55 окл. в год/12*9мес.= 226 256,0руб.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тех. исп.-286 850,0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всего- 1 902 924 руб.</t>
    </r>
    <r>
      <rPr>
        <sz val="10"/>
        <color indexed="8"/>
        <rFont val="Times New Roman"/>
        <family val="1"/>
        <charset val="204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1 095 616руб.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 xml:space="preserve">недостаток  807 308руб. </t>
    </r>
    <r>
      <rPr>
        <sz val="10"/>
        <color indexed="8"/>
        <rFont val="Times New Roman"/>
        <family val="1"/>
        <charset val="204"/>
      </rPr>
      <t xml:space="preserve"> Уточнение планируется по факту с учетом вакантной должности                                                                            </t>
    </r>
  </si>
  <si>
    <t xml:space="preserve">005 0106 064 0080040 </t>
  </si>
  <si>
    <t>005 0106 064 0080040</t>
  </si>
  <si>
    <t>Руководство и управление в сфере установленных функций муниципальными органами, казенными учреждениями</t>
  </si>
  <si>
    <t>Руководство и управление в сфере установленных функций органов местного самоуправления</t>
  </si>
  <si>
    <t>Руководство и управление в сфере установленных функций органами местного самоуправления</t>
  </si>
  <si>
    <t>7</t>
  </si>
  <si>
    <t>8</t>
  </si>
  <si>
    <t>9</t>
  </si>
  <si>
    <t>10</t>
  </si>
  <si>
    <t>11</t>
  </si>
  <si>
    <t>12</t>
  </si>
  <si>
    <t>006 0103 70 00080040</t>
  </si>
  <si>
    <t>007 0106 7000080050</t>
  </si>
  <si>
    <t>Единые дежурно-диспетчерские службы</t>
  </si>
  <si>
    <t>001 0310 014 00 80700</t>
  </si>
  <si>
    <t>111</t>
  </si>
  <si>
    <t>119</t>
  </si>
  <si>
    <r>
      <t xml:space="preserve">Увеличение связано с незапланированными расходами  в бюджете на выплату заработной платы в связи с изменниями в положение об оплате труда с 01.04.2024 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Расчет ФОТ:                                                                                                                                                                                                                                                                                                                                                               (месчный ФОТ согласно тарификации, по штатному расписанию                                                                                                                                                                                                                              1.  с 01.01.24г. 206 528*3мес.= 619 584руб.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 с 01.04. 24г.255 655 *6мес.=1 533 930руб.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с 01. 10.24г. (255 655*1,045)*3=801 478руб.                                                                                                                                                                                                                                                                                                                                                                                                                                                                                                                                                                                                                              Итого: 619 584 +1 533 930+801 478 руб.  =2 954 992руб.)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Times New Roman"/>
        <family val="1"/>
        <charset val="204"/>
      </rPr>
      <t xml:space="preserve">Потребность: 2 954 992 руб.  </t>
    </r>
    <r>
      <rPr>
        <sz val="10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Утверждено: 1 990 152руб.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rgb="FF000000"/>
        <rFont val="Times New Roman"/>
        <family val="1"/>
        <charset val="204"/>
      </rPr>
      <t xml:space="preserve">Недостаток: 964 840руб.    </t>
    </r>
    <r>
      <rPr>
        <sz val="10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</si>
  <si>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Увеличение связано с незапланированными расходами в бюджете на начисления на заработную плату в связи с изменениями в положение об оплате труда с 1 апреля 2024г.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Times New Roman"/>
        <family val="1"/>
        <charset val="204"/>
      </rPr>
      <t xml:space="preserve">Потребность 892 408руб.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590 154руб.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Times New Roman"/>
        <family val="1"/>
        <charset val="204"/>
      </rPr>
      <t>Недостаток  302 254 руб.</t>
    </r>
  </si>
  <si>
    <r>
      <t xml:space="preserve">Таблица к уточнению местного  бюджета   по расходам на финансовое обеспечение деятельности органов местного самоуправления </t>
    </r>
    <r>
      <rPr>
        <sz val="11"/>
        <color theme="1"/>
        <rFont val="Times New Roman"/>
        <family val="1"/>
        <charset val="204"/>
      </rPr>
      <t>(сессия 30.10.2024г.)</t>
    </r>
  </si>
  <si>
    <t>Увеличение связано с незапланированными расходами в бюджете на начисления на заработную плату в связи с изменениями в положение об оплате труда с 1 апреля 2024г.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586 495руб.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368 895руб.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217 600 руб.</t>
  </si>
  <si>
    <t>Увеличение связано с незапланированными расходами в бюджете на выплату заработной платы в связи с изменениями в положение об оплате труда с 1 апреля 2024г.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Глава администрации Рогнединского района: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с 01.01.24г. 15 916окл.*79окл.=1 257 364/12*3мес.=314 341руб..                                                                                                                                                                                                                   2) с 01.04.24г. 16 602*91=1 510 782/12*9= 1 133 087руб.                                                                                                                                                                                                                                             Итого: 314 341+1 133 087=1 447 428руб. + компенсация при увольнении (прекращение полномочий) 494 606,86 = 1 942 035руб.                                                                                         Потребность 1 942 035руб.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1 567 118 ,01руб.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374 917руб.</t>
  </si>
  <si>
    <t>Увеличение связано с незапланированными расходами в бюджете на начисления на заработную плату в связи с изменениями в положение об оплате труда с 1 апреля 2024г.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4 268 699руб.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3 494 820руб.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773 879 руб.</t>
  </si>
  <si>
    <t>Увеличение связано с не заплонированными расходами в бюджете на начисления на заработную плату в связи с изменениями в положение об оплате труда с 1 апреля 2024г. 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574 683руб.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327 252руб.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247 431 руб.</t>
  </si>
  <si>
    <t>Увеличение связано с не заплонированными расходами в бюджете на начисления на заработную плату в связи с изменениями в положение об оплате труда с 1 апреля 2024г. 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1 344 590руб.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1 045 000руб.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299 590 руб.</t>
  </si>
  <si>
    <r>
      <t xml:space="preserve">Увеличение связано с не заплонированными расходами в бюджете на выплату заработной платы в связи с изменениями в положение об оплате труда с 1 апреля 2024г.  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1) с 01.01.24г. старшие73426окл.*47,8окл.=350 948/12*3мес.= 87 737руб..                                                                                                                                                                                                                   2) с 01.04.24г. старшие 7342*59,8=439 052/12*9= 329 289руб.                                                                                                                                                                                                                                             Итого: 87 737+329 289=417 026руб.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417 026руб.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349 484руб.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Times New Roman"/>
        <family val="1"/>
        <charset val="204"/>
      </rPr>
      <t>Недостаток 67 542руб.</t>
    </r>
  </si>
  <si>
    <t>Увеличение связано с незапланированными расходами в бюджете на начисления на заработную плату в связи с изменениями в положение об оплате труда с 1 апреля 2024г. 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125 942руб.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104 336руб.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21 606 руб.</t>
  </si>
  <si>
    <t>Увеличение связано с незапланированными расходами в бюджете на начисления на заработную плату в связи с изменениями в положение об оплате труда с 1 апреля 2024г.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289 195руб.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202 867руб.                                                                                                                                                                                                                                                                                                                                               Недостаток 86 328 руб.</t>
  </si>
  <si>
    <r>
      <t xml:space="preserve">Увеличение с вязано с незаплонированными расходами  в бюджете на выплату заработной платы в связи с изменниями в положение об оплате труда  с 01.04.2024г.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Расчет: 1)  с 01.01.24г. (мес. окл.главные20858*55 окл.+ старшие 35604*47,8окл.в год)/12*3=712 265руб.,                                                                                                                                                с 01.04.24г. (мес. окл .главные20858*67 окл.+ старшие 35604*59,8окл.в год)/12*9= 2 644 954руб.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мун. служ.-3 357 219,0руб.</t>
    </r>
    <r>
      <rPr>
        <sz val="10"/>
        <color indexed="8"/>
        <rFont val="Times New Roman"/>
        <family val="1"/>
        <charset val="204"/>
      </rPr>
      <t xml:space="preserve">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2) тех. исполнители</t>
    </r>
    <r>
      <rPr>
        <sz val="10"/>
        <color indexed="8"/>
        <rFont val="Times New Roman"/>
        <family val="1"/>
        <charset val="204"/>
      </rPr>
      <t xml:space="preserve"> с 01.01.24г.( 21059долж. окл.*43 окл. в год )/12*3мес.= 226 384руб.,                                                                                                                                                                              с 01.14.2024г.21059*55 окл. в год/12*9мес.= 868 683,0руб.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тех. исп.-1 095 067,0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всего- 4 452 286 руб.</t>
    </r>
    <r>
      <rPr>
        <sz val="10"/>
        <color indexed="8"/>
        <rFont val="Times New Roman"/>
        <family val="1"/>
        <charset val="204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3 500 000руб.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 xml:space="preserve">недостаток  952 286руб. </t>
    </r>
    <r>
      <rPr>
        <sz val="10"/>
        <color indexed="8"/>
        <rFont val="Times New Roman"/>
        <family val="1"/>
        <charset val="204"/>
      </rPr>
      <t xml:space="preserve"> Уточнение планируется по факту с учетом вакантной должности                                                                            </t>
    </r>
  </si>
  <si>
    <r>
      <t xml:space="preserve">Увеличение связано с незапланированными расходами в бюджете на выплату заработной платы в связи с изменениями в положение об оплате труда с 1 апреля 2024г.   на основании  Постановления Правительства Брянской области от 02.04.2024г. № 117-п.                                                                                                                                                                                                                                                                                                                                                                                                                                                                                                                                                                                                                                             1. с 01.01.24г. высшая 13680 окл.*61окл.=834480/12*3мес.= 208 620руб..                                                                                                                                                                                                                   2. с 01.04.24г. высшая 13680*73= 998640/12*9= 748 980руб.                                                                                                                                                                                                                                             Итого: 208 620+748 980=957 600руб.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957 600руб.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675 744руб.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Times New Roman"/>
        <family val="1"/>
        <charset val="204"/>
      </rPr>
      <t xml:space="preserve">Недостаток 281 856руб.. </t>
    </r>
    <r>
      <rPr>
        <sz val="10"/>
        <color theme="1"/>
        <rFont val="Times New Roman"/>
        <family val="1"/>
        <charset val="204"/>
      </rPr>
      <t>Уточнение под фактическое количество окладов (61,4 окл. в год)</t>
    </r>
  </si>
  <si>
    <r>
      <t xml:space="preserve">Увеличение связано с незапланированными расходами  в бюджете на выплату заработной платы в связи с изменниями в положение об оплате труда с 01.04.2024г. на основании  Постановления Правительства Брянской области от 02.04.2024г. № 117-п.                                                                                                                                         Расчет: 1) с 01.01.24г. (мес. окл.высшие 27360*61окл.+главные10977*55 окл.+ ведущие 26962*51,4окл.+старшие 14315*47,8окл.в год)/12*3=1 085 700,0руб.,                                                                                                                                                с 01.04.24г. (мес. окл .высшие 27360*73окл.+главные10977*67 окл.+ ведущие 26964*63,4окл.+старшие 14316*59,8окл.в год)/12*9=3 973 766руб.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мун. служ.-5 059 466,0руб.</t>
    </r>
    <r>
      <rPr>
        <sz val="10"/>
        <color indexed="8"/>
        <rFont val="Times New Roman"/>
        <family val="1"/>
        <charset val="204"/>
      </rPr>
      <t xml:space="preserve">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тех. исполнители с 01.01.24г. 170451долж. окл.*43 окл. в год + МРОТ 296 616 /12*3мес.-1 906 502руб.,                                                                                                                                                                              с 01.14.2024г.173 789*55 окл. в год/12*9мес.= 7 168 796,0руб.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итого по тех. исп.-9 075 298,0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Потребность всего-14 134 764 руб.</t>
    </r>
    <r>
      <rPr>
        <sz val="10"/>
        <color indexed="8"/>
        <rFont val="Times New Roman"/>
        <family val="1"/>
        <charset val="204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утверждено 11 366 639,99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 xml:space="preserve">недостаток  2 768 124,01руб.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Уточнение планируется по факту с учетом вакантных должностей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</si>
</sst>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rgb="FFD8E4B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0" fontId="2" fillId="0" borderId="0"/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6">
      <alignment horizontal="center" vertical="center" wrapText="1"/>
    </xf>
    <xf numFmtId="49" fontId="3" fillId="0" borderId="6">
      <alignment horizontal="center" vertical="top" shrinkToFit="1"/>
    </xf>
    <xf numFmtId="4" fontId="5" fillId="2" borderId="6">
      <alignment horizontal="right" vertical="top" shrinkToFit="1"/>
    </xf>
    <xf numFmtId="10" fontId="5" fillId="2" borderId="6">
      <alignment horizontal="right" vertical="top" shrinkToFit="1"/>
    </xf>
    <xf numFmtId="0" fontId="3" fillId="0" borderId="0">
      <alignment horizontal="left" wrapText="1"/>
    </xf>
    <xf numFmtId="0" fontId="5" fillId="0" borderId="6">
      <alignment vertical="top" wrapText="1"/>
    </xf>
    <xf numFmtId="4" fontId="5" fillId="3" borderId="6">
      <alignment horizontal="right" vertical="top" shrinkToFit="1"/>
    </xf>
    <xf numFmtId="10" fontId="5" fillId="3" borderId="6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0" borderId="0">
      <alignment wrapText="1"/>
    </xf>
    <xf numFmtId="0" fontId="3" fillId="0" borderId="0">
      <alignment horizontal="right"/>
    </xf>
    <xf numFmtId="0" fontId="3" fillId="4" borderId="7"/>
    <xf numFmtId="0" fontId="3" fillId="4" borderId="8"/>
    <xf numFmtId="49" fontId="3" fillId="0" borderId="6">
      <alignment horizontal="left" vertical="top" wrapText="1" indent="2"/>
    </xf>
    <xf numFmtId="4" fontId="3" fillId="0" borderId="6">
      <alignment horizontal="right" vertical="top" shrinkToFit="1"/>
    </xf>
    <xf numFmtId="10" fontId="3" fillId="0" borderId="6">
      <alignment horizontal="right" vertical="top" shrinkToFit="1"/>
    </xf>
    <xf numFmtId="0" fontId="3" fillId="4" borderId="8">
      <alignment shrinkToFit="1"/>
    </xf>
    <xf numFmtId="0" fontId="5" fillId="0" borderId="6">
      <alignment horizontal="left"/>
    </xf>
    <xf numFmtId="0" fontId="3" fillId="4" borderId="9"/>
    <xf numFmtId="0" fontId="3" fillId="4" borderId="8">
      <alignment horizontal="center"/>
    </xf>
    <xf numFmtId="0" fontId="3" fillId="4" borderId="8">
      <alignment horizontal="left"/>
    </xf>
    <xf numFmtId="0" fontId="3" fillId="4" borderId="9">
      <alignment horizontal="center"/>
    </xf>
    <xf numFmtId="0" fontId="3" fillId="4" borderId="9">
      <alignment horizontal="left"/>
    </xf>
    <xf numFmtId="0" fontId="13" fillId="0" borderId="6">
      <alignment vertical="top" wrapText="1"/>
    </xf>
  </cellStyleXfs>
  <cellXfs count="10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9" fillId="0" borderId="10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/>
    </xf>
    <xf numFmtId="4" fontId="7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10" fillId="0" borderId="0" xfId="0" applyFont="1"/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2" fontId="12" fillId="0" borderId="0" xfId="0" applyNumberFormat="1" applyFont="1" applyFill="1" applyBorder="1"/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7" fillId="0" borderId="0" xfId="0" applyFont="1"/>
    <xf numFmtId="14" fontId="7" fillId="0" borderId="0" xfId="0" applyNumberFormat="1" applyFont="1"/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" fontId="11" fillId="0" borderId="1" xfId="0" applyNumberFormat="1" applyFont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4" fontId="11" fillId="0" borderId="1" xfId="0" applyNumberFormat="1" applyFont="1" applyBorder="1" applyAlignment="1">
      <alignment horizontal="center" wrapText="1"/>
    </xf>
    <xf numFmtId="4" fontId="0" fillId="0" borderId="1" xfId="0" applyNumberFormat="1" applyBorder="1" applyAlignment="1">
      <alignment horizontal="center"/>
    </xf>
    <xf numFmtId="4" fontId="11" fillId="0" borderId="1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 wrapText="1"/>
    </xf>
    <xf numFmtId="49" fontId="20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9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2" fontId="8" fillId="0" borderId="13" xfId="0" applyNumberFormat="1" applyFont="1" applyBorder="1" applyAlignment="1">
      <alignment horizontal="center" vertical="top" wrapText="1"/>
    </xf>
    <xf numFmtId="2" fontId="8" fillId="0" borderId="14" xfId="0" applyNumberFormat="1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top"/>
    </xf>
    <xf numFmtId="0" fontId="7" fillId="0" borderId="12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/>
    </xf>
    <xf numFmtId="0" fontId="17" fillId="0" borderId="0" xfId="0" applyFont="1" applyAlignment="1">
      <alignment horizontal="center" vertical="top"/>
    </xf>
    <xf numFmtId="49" fontId="1" fillId="0" borderId="2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</cellXfs>
  <cellStyles count="34">
    <cellStyle name="br" xfId="13"/>
    <cellStyle name="col" xfId="14"/>
    <cellStyle name="style0" xfId="15"/>
    <cellStyle name="td" xfId="16"/>
    <cellStyle name="tr" xfId="17"/>
    <cellStyle name="xl21" xfId="18"/>
    <cellStyle name="xl22" xfId="19"/>
    <cellStyle name="xl23" xfId="2"/>
    <cellStyle name="xl24" xfId="3"/>
    <cellStyle name="xl25" xfId="4"/>
    <cellStyle name="xl26" xfId="20"/>
    <cellStyle name="xl27" xfId="21"/>
    <cellStyle name="xl28" xfId="5"/>
    <cellStyle name="xl29" xfId="22"/>
    <cellStyle name="xl30" xfId="23"/>
    <cellStyle name="xl31" xfId="6"/>
    <cellStyle name="xl32" xfId="24"/>
    <cellStyle name="xl33" xfId="25"/>
    <cellStyle name="xl34" xfId="26"/>
    <cellStyle name="xl35" xfId="27"/>
    <cellStyle name="xl36" xfId="7"/>
    <cellStyle name="xl37" xfId="8"/>
    <cellStyle name="xl38" xfId="28"/>
    <cellStyle name="xl39" xfId="9"/>
    <cellStyle name="xl40" xfId="10"/>
    <cellStyle name="xl41" xfId="11"/>
    <cellStyle name="xl42" xfId="12"/>
    <cellStyle name="xl43" xfId="29"/>
    <cellStyle name="xl44" xfId="30"/>
    <cellStyle name="xl45" xfId="31"/>
    <cellStyle name="xl46" xfId="32"/>
    <cellStyle name="xl61" xfId="3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zoomScale="85" zoomScaleNormal="85" workbookViewId="0">
      <selection activeCell="F50" sqref="F50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47.140625" style="19" customWidth="1"/>
    <col min="15" max="16384" width="9.140625" style="19"/>
  </cols>
  <sheetData>
    <row r="1" spans="1:14" s="18" customFormat="1" ht="15" x14ac:dyDescent="0.25">
      <c r="A1" s="82" t="s">
        <v>89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14.25" x14ac:dyDescent="0.2">
      <c r="A2" s="20"/>
      <c r="B2" s="82" t="s">
        <v>44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x14ac:dyDescent="0.2">
      <c r="A3" s="83" t="s">
        <v>36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ht="14.45" customHeight="1" x14ac:dyDescent="0.2">
      <c r="A4" s="93" t="s">
        <v>17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1:14" ht="18" customHeight="1" x14ac:dyDescent="0.2">
      <c r="A5" s="20"/>
      <c r="B5" s="83"/>
      <c r="C5" s="83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84" t="s">
        <v>12</v>
      </c>
      <c r="B6" s="85" t="s">
        <v>6</v>
      </c>
      <c r="C6" s="85" t="s">
        <v>10</v>
      </c>
      <c r="D6" s="85" t="s">
        <v>1</v>
      </c>
      <c r="E6" s="85" t="s">
        <v>11</v>
      </c>
      <c r="F6" s="84" t="s">
        <v>45</v>
      </c>
      <c r="G6" s="84"/>
      <c r="H6" s="85" t="s">
        <v>46</v>
      </c>
      <c r="I6" s="84"/>
      <c r="J6" s="85" t="s">
        <v>0</v>
      </c>
      <c r="K6" s="86" t="s">
        <v>48</v>
      </c>
      <c r="L6" s="85" t="s">
        <v>47</v>
      </c>
      <c r="M6" s="85"/>
      <c r="N6" s="85" t="s">
        <v>2</v>
      </c>
    </row>
    <row r="7" spans="1:14" ht="30" customHeight="1" x14ac:dyDescent="0.2">
      <c r="A7" s="84"/>
      <c r="B7" s="85"/>
      <c r="C7" s="85"/>
      <c r="D7" s="85"/>
      <c r="E7" s="85"/>
      <c r="F7" s="27" t="s">
        <v>3</v>
      </c>
      <c r="G7" s="27" t="s">
        <v>4</v>
      </c>
      <c r="H7" s="27" t="s">
        <v>5</v>
      </c>
      <c r="I7" s="27" t="s">
        <v>4</v>
      </c>
      <c r="J7" s="85"/>
      <c r="K7" s="87"/>
      <c r="L7" s="28" t="s">
        <v>8</v>
      </c>
      <c r="M7" s="28" t="s">
        <v>9</v>
      </c>
      <c r="N7" s="85"/>
    </row>
    <row r="8" spans="1:14" ht="100.15" hidden="1" customHeight="1" x14ac:dyDescent="0.2">
      <c r="A8" s="22"/>
      <c r="B8" s="23"/>
      <c r="C8" s="21"/>
      <c r="D8" s="21"/>
      <c r="E8" s="1"/>
      <c r="F8" s="4"/>
      <c r="G8" s="4"/>
      <c r="H8" s="4"/>
      <c r="I8" s="4"/>
      <c r="J8" s="7"/>
      <c r="K8" s="4"/>
      <c r="L8" s="3"/>
      <c r="M8" s="3" t="e">
        <f t="shared" ref="M8:M20" si="0">K8/G8*100</f>
        <v>#DIV/0!</v>
      </c>
      <c r="N8" s="2"/>
    </row>
    <row r="9" spans="1:14" ht="101.45" hidden="1" customHeight="1" x14ac:dyDescent="0.2">
      <c r="A9" s="22"/>
      <c r="B9" s="23"/>
      <c r="C9" s="21"/>
      <c r="D9" s="21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22"/>
      <c r="B10" s="23"/>
      <c r="C10" s="21"/>
      <c r="D10" s="21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22"/>
      <c r="B11" s="23"/>
      <c r="C11" s="21"/>
      <c r="D11" s="21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22"/>
      <c r="B12" s="23"/>
      <c r="C12" s="21"/>
      <c r="D12" s="21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90"/>
      <c r="B13" s="91"/>
      <c r="C13" s="21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85.15" hidden="1" customHeight="1" x14ac:dyDescent="0.2">
      <c r="A14" s="8"/>
      <c r="B14" s="94" t="s">
        <v>73</v>
      </c>
      <c r="C14" s="24"/>
      <c r="D14" s="24"/>
      <c r="E14" s="1"/>
      <c r="F14" s="4"/>
      <c r="G14" s="4"/>
      <c r="H14" s="4"/>
      <c r="I14" s="4"/>
      <c r="J14" s="17"/>
      <c r="K14" s="4"/>
      <c r="L14" s="4"/>
      <c r="M14" s="3" t="e">
        <f t="shared" si="0"/>
        <v>#DIV/0!</v>
      </c>
      <c r="N14" s="2"/>
    </row>
    <row r="15" spans="1:14" ht="115.15" hidden="1" customHeight="1" x14ac:dyDescent="0.2">
      <c r="A15" s="8"/>
      <c r="B15" s="95"/>
      <c r="C15" s="24"/>
      <c r="D15" s="24"/>
      <c r="E15" s="1"/>
      <c r="F15" s="4"/>
      <c r="G15" s="4"/>
      <c r="H15" s="4"/>
      <c r="I15" s="4"/>
      <c r="J15" s="17"/>
      <c r="K15" s="4">
        <f t="shared" ref="K15:K16" si="1">H15+J15</f>
        <v>0</v>
      </c>
      <c r="L15" s="4">
        <f t="shared" ref="L15:L16" si="2">K15-G15</f>
        <v>0</v>
      </c>
      <c r="M15" s="3" t="e">
        <f t="shared" si="0"/>
        <v>#DIV/0!</v>
      </c>
      <c r="N15" s="2"/>
    </row>
    <row r="16" spans="1:14" ht="78.599999999999994" hidden="1" customHeight="1" x14ac:dyDescent="0.2">
      <c r="A16" s="8"/>
      <c r="B16" s="95"/>
      <c r="C16" s="24"/>
      <c r="D16" s="24"/>
      <c r="E16" s="1"/>
      <c r="F16" s="4"/>
      <c r="G16" s="4"/>
      <c r="H16" s="4"/>
      <c r="I16" s="4"/>
      <c r="J16" s="17"/>
      <c r="K16" s="4">
        <f t="shared" si="1"/>
        <v>0</v>
      </c>
      <c r="L16" s="4">
        <f t="shared" si="2"/>
        <v>0</v>
      </c>
      <c r="M16" s="3" t="e">
        <f t="shared" si="0"/>
        <v>#DIV/0!</v>
      </c>
      <c r="N16" s="2"/>
    </row>
    <row r="17" spans="1:14" ht="85.15" hidden="1" customHeight="1" x14ac:dyDescent="0.2">
      <c r="A17" s="8"/>
      <c r="B17" s="95"/>
      <c r="C17" s="24"/>
      <c r="D17" s="24"/>
      <c r="E17" s="1"/>
      <c r="F17" s="4"/>
      <c r="G17" s="4"/>
      <c r="H17" s="4"/>
      <c r="I17" s="4"/>
      <c r="J17" s="17"/>
      <c r="K17" s="4"/>
      <c r="L17" s="4"/>
      <c r="M17" s="3" t="e">
        <f t="shared" si="0"/>
        <v>#DIV/0!</v>
      </c>
      <c r="N17" s="2"/>
    </row>
    <row r="18" spans="1:14" ht="85.15" hidden="1" customHeight="1" x14ac:dyDescent="0.2">
      <c r="A18" s="8"/>
      <c r="B18" s="95"/>
      <c r="C18" s="24"/>
      <c r="D18" s="24"/>
      <c r="E18" s="1"/>
      <c r="F18" s="4"/>
      <c r="G18" s="4"/>
      <c r="H18" s="4"/>
      <c r="I18" s="4"/>
      <c r="J18" s="17"/>
      <c r="K18" s="4"/>
      <c r="L18" s="4"/>
      <c r="M18" s="3" t="e">
        <f t="shared" si="0"/>
        <v>#DIV/0!</v>
      </c>
      <c r="N18" s="2"/>
    </row>
    <row r="19" spans="1:14" ht="85.9" hidden="1" customHeight="1" x14ac:dyDescent="0.2">
      <c r="A19" s="8"/>
      <c r="B19" s="95"/>
      <c r="C19" s="24"/>
      <c r="D19" s="24"/>
      <c r="E19" s="1"/>
      <c r="F19" s="4"/>
      <c r="G19" s="4"/>
      <c r="H19" s="4"/>
      <c r="I19" s="4"/>
      <c r="J19" s="17"/>
      <c r="K19" s="4"/>
      <c r="L19" s="4"/>
      <c r="M19" s="3" t="e">
        <f t="shared" si="0"/>
        <v>#DIV/0!</v>
      </c>
      <c r="N19" s="2"/>
    </row>
    <row r="20" spans="1:14" ht="80.45" hidden="1" customHeight="1" x14ac:dyDescent="0.2">
      <c r="A20" s="8"/>
      <c r="B20" s="95"/>
      <c r="C20" s="24"/>
      <c r="D20" s="24"/>
      <c r="E20" s="1"/>
      <c r="F20" s="4"/>
      <c r="G20" s="4"/>
      <c r="H20" s="4"/>
      <c r="I20" s="4"/>
      <c r="J20" s="17"/>
      <c r="K20" s="4"/>
      <c r="L20" s="4"/>
      <c r="M20" s="3" t="e">
        <f t="shared" si="0"/>
        <v>#DIV/0!</v>
      </c>
      <c r="N20" s="2"/>
    </row>
    <row r="21" spans="1:14" ht="202.5" customHeight="1" x14ac:dyDescent="0.2">
      <c r="A21" s="69" t="s">
        <v>33</v>
      </c>
      <c r="B21" s="96"/>
      <c r="C21" s="24" t="s">
        <v>64</v>
      </c>
      <c r="D21" s="24" t="s">
        <v>52</v>
      </c>
      <c r="E21" s="1">
        <v>211</v>
      </c>
      <c r="F21" s="4">
        <v>1233512.08</v>
      </c>
      <c r="G21" s="4">
        <v>1233512.08</v>
      </c>
      <c r="H21" s="4">
        <v>1567118.01</v>
      </c>
      <c r="I21" s="4">
        <v>1547654.58</v>
      </c>
      <c r="J21" s="17">
        <v>234589</v>
      </c>
      <c r="K21" s="25">
        <f>H21+J21</f>
        <v>1801707.01</v>
      </c>
      <c r="L21" s="4">
        <f>K21-G21</f>
        <v>568194.92999999993</v>
      </c>
      <c r="M21" s="3">
        <f>K21/G21%</f>
        <v>146.06318326448817</v>
      </c>
      <c r="N21" s="10" t="s">
        <v>91</v>
      </c>
    </row>
    <row r="22" spans="1:14" ht="106.5" hidden="1" customHeight="1" x14ac:dyDescent="0.2">
      <c r="A22" s="94" t="s">
        <v>13</v>
      </c>
      <c r="B22" s="99"/>
      <c r="C22" s="102"/>
      <c r="D22" s="12"/>
      <c r="E22" s="13"/>
      <c r="F22" s="14"/>
      <c r="G22" s="14"/>
      <c r="H22" s="14"/>
      <c r="I22" s="14"/>
      <c r="J22" s="17"/>
      <c r="K22" s="15"/>
      <c r="L22" s="14"/>
      <c r="M22" s="16"/>
      <c r="N22" s="10"/>
    </row>
    <row r="23" spans="1:14" ht="174" hidden="1" customHeight="1" x14ac:dyDescent="0.2">
      <c r="A23" s="97"/>
      <c r="B23" s="100"/>
      <c r="C23" s="102"/>
      <c r="D23" s="12"/>
      <c r="E23" s="13"/>
      <c r="F23" s="14"/>
      <c r="G23" s="14"/>
      <c r="H23" s="14"/>
      <c r="I23" s="14"/>
      <c r="J23" s="11"/>
      <c r="K23" s="15"/>
      <c r="L23" s="14"/>
      <c r="M23" s="16"/>
      <c r="N23" s="10"/>
    </row>
    <row r="24" spans="1:14" ht="82.5" hidden="1" customHeight="1" x14ac:dyDescent="0.2">
      <c r="A24" s="98"/>
      <c r="B24" s="101"/>
      <c r="C24" s="102"/>
      <c r="D24" s="21"/>
      <c r="E24" s="1"/>
      <c r="F24" s="4"/>
      <c r="G24" s="4"/>
      <c r="H24" s="4"/>
      <c r="I24" s="4"/>
      <c r="J24" s="17"/>
      <c r="K24" s="15"/>
      <c r="L24" s="14"/>
      <c r="M24" s="16"/>
      <c r="N24" s="10"/>
    </row>
    <row r="25" spans="1:14" ht="103.5" customHeight="1" x14ac:dyDescent="0.2">
      <c r="A25" s="69" t="s">
        <v>13</v>
      </c>
      <c r="B25" s="72" t="s">
        <v>74</v>
      </c>
      <c r="C25" s="67" t="s">
        <v>65</v>
      </c>
      <c r="D25" s="67" t="s">
        <v>53</v>
      </c>
      <c r="E25" s="1">
        <v>213</v>
      </c>
      <c r="F25" s="4">
        <v>371312.68</v>
      </c>
      <c r="G25" s="4">
        <v>371312.68</v>
      </c>
      <c r="H25" s="4">
        <v>368895</v>
      </c>
      <c r="I25" s="4">
        <v>284347.23</v>
      </c>
      <c r="J25" s="17">
        <v>171623</v>
      </c>
      <c r="K25" s="25">
        <f>H25+J25</f>
        <v>540518</v>
      </c>
      <c r="L25" s="4">
        <f>K25-G25</f>
        <v>169205.32</v>
      </c>
      <c r="M25" s="3">
        <f>K25/G25%</f>
        <v>145.56949684562349</v>
      </c>
      <c r="N25" s="10" t="s">
        <v>90</v>
      </c>
    </row>
    <row r="26" spans="1:14" ht="296.25" customHeight="1" x14ac:dyDescent="0.2">
      <c r="A26" s="69" t="s">
        <v>54</v>
      </c>
      <c r="B26" s="73" t="s">
        <v>74</v>
      </c>
      <c r="C26" s="67" t="s">
        <v>66</v>
      </c>
      <c r="D26" s="67" t="s">
        <v>52</v>
      </c>
      <c r="E26" s="1">
        <v>211</v>
      </c>
      <c r="F26" s="4">
        <v>10721566.73</v>
      </c>
      <c r="G26" s="4">
        <v>10721566.73</v>
      </c>
      <c r="H26" s="4">
        <v>11366639.99</v>
      </c>
      <c r="I26" s="4">
        <v>8845939.1699999999</v>
      </c>
      <c r="J26" s="17">
        <v>1794543</v>
      </c>
      <c r="K26" s="25">
        <f>H26+J26</f>
        <v>13161182.99</v>
      </c>
      <c r="L26" s="4">
        <f>K26-G26</f>
        <v>2439616.2599999998</v>
      </c>
      <c r="M26" s="3">
        <f>K26/G26%</f>
        <v>122.75428882211509</v>
      </c>
      <c r="N26" s="70" t="s">
        <v>100</v>
      </c>
    </row>
    <row r="27" spans="1:14" ht="108.75" customHeight="1" x14ac:dyDescent="0.2">
      <c r="A27" s="69" t="s">
        <v>57</v>
      </c>
      <c r="B27" s="72" t="s">
        <v>74</v>
      </c>
      <c r="C27" s="67" t="s">
        <v>66</v>
      </c>
      <c r="D27" s="67" t="s">
        <v>53</v>
      </c>
      <c r="E27" s="1">
        <v>213</v>
      </c>
      <c r="F27" s="4">
        <v>3173544.08</v>
      </c>
      <c r="G27" s="4">
        <v>3173544.08</v>
      </c>
      <c r="H27" s="4">
        <v>3494820</v>
      </c>
      <c r="I27" s="4">
        <v>2512335.91</v>
      </c>
      <c r="J27" s="17">
        <v>440042</v>
      </c>
      <c r="K27" s="25">
        <f>H27+J27</f>
        <v>3934862</v>
      </c>
      <c r="L27" s="4">
        <f>K27-G27</f>
        <v>761317.91999999993</v>
      </c>
      <c r="M27" s="3">
        <f>K27/G27%</f>
        <v>123.98951773816231</v>
      </c>
      <c r="N27" s="10" t="s">
        <v>92</v>
      </c>
    </row>
    <row r="28" spans="1:14" ht="225.75" customHeight="1" x14ac:dyDescent="0.2">
      <c r="A28" s="69" t="s">
        <v>59</v>
      </c>
      <c r="B28" s="72" t="s">
        <v>74</v>
      </c>
      <c r="C28" s="68" t="s">
        <v>67</v>
      </c>
      <c r="D28" s="68" t="s">
        <v>52</v>
      </c>
      <c r="E28" s="1">
        <v>211</v>
      </c>
      <c r="F28" s="4">
        <v>935952.33</v>
      </c>
      <c r="G28" s="4">
        <v>935952.33</v>
      </c>
      <c r="H28" s="4">
        <v>1095616</v>
      </c>
      <c r="I28" s="4">
        <v>640348.16000000003</v>
      </c>
      <c r="J28" s="17">
        <v>0</v>
      </c>
      <c r="K28" s="25">
        <f>H28+J28</f>
        <v>1095616</v>
      </c>
      <c r="L28" s="4">
        <f t="shared" ref="L28:L35" si="3">K28-G28</f>
        <v>159663.67000000004</v>
      </c>
      <c r="M28" s="3">
        <f t="shared" ref="M28:M35" si="4">K28/G28%</f>
        <v>117.05895320544799</v>
      </c>
      <c r="N28" s="70" t="s">
        <v>69</v>
      </c>
    </row>
    <row r="29" spans="1:14" ht="100.5" customHeight="1" x14ac:dyDescent="0.2">
      <c r="A29" s="69" t="s">
        <v>62</v>
      </c>
      <c r="B29" s="72" t="s">
        <v>74</v>
      </c>
      <c r="C29" s="68" t="s">
        <v>68</v>
      </c>
      <c r="D29" s="68" t="s">
        <v>53</v>
      </c>
      <c r="E29" s="1">
        <v>213</v>
      </c>
      <c r="F29" s="4">
        <v>279035.61</v>
      </c>
      <c r="G29" s="4">
        <v>279035.61</v>
      </c>
      <c r="H29" s="4">
        <v>327252</v>
      </c>
      <c r="I29" s="4">
        <v>189761.64</v>
      </c>
      <c r="J29" s="17">
        <v>0</v>
      </c>
      <c r="K29" s="25">
        <f t="shared" ref="K29:K34" si="5">H29+J29</f>
        <v>327252</v>
      </c>
      <c r="L29" s="4">
        <f t="shared" si="3"/>
        <v>48216.390000000014</v>
      </c>
      <c r="M29" s="3">
        <f t="shared" si="4"/>
        <v>117.27965473654062</v>
      </c>
      <c r="N29" s="10" t="s">
        <v>93</v>
      </c>
    </row>
    <row r="30" spans="1:14" ht="250.5" customHeight="1" x14ac:dyDescent="0.2">
      <c r="A30" s="69" t="s">
        <v>75</v>
      </c>
      <c r="B30" s="72" t="s">
        <v>72</v>
      </c>
      <c r="C30" s="68" t="s">
        <v>70</v>
      </c>
      <c r="D30" s="68" t="s">
        <v>52</v>
      </c>
      <c r="E30" s="1">
        <v>211</v>
      </c>
      <c r="F30" s="4">
        <v>3369818.71</v>
      </c>
      <c r="G30" s="4">
        <v>3369818.71</v>
      </c>
      <c r="H30" s="4">
        <v>3500000</v>
      </c>
      <c r="I30" s="4">
        <v>3011945.23</v>
      </c>
      <c r="J30" s="17">
        <v>568597</v>
      </c>
      <c r="K30" s="25">
        <f t="shared" si="5"/>
        <v>4068597</v>
      </c>
      <c r="L30" s="4">
        <f t="shared" si="3"/>
        <v>698778.29</v>
      </c>
      <c r="M30" s="3">
        <f t="shared" si="4"/>
        <v>120.73637634945649</v>
      </c>
      <c r="N30" s="70" t="s">
        <v>98</v>
      </c>
    </row>
    <row r="31" spans="1:14" ht="114.75" customHeight="1" x14ac:dyDescent="0.2">
      <c r="A31" s="69" t="s">
        <v>76</v>
      </c>
      <c r="B31" s="72" t="s">
        <v>72</v>
      </c>
      <c r="C31" s="68" t="s">
        <v>71</v>
      </c>
      <c r="D31" s="68" t="s">
        <v>53</v>
      </c>
      <c r="E31" s="1">
        <v>213</v>
      </c>
      <c r="F31" s="4">
        <v>988523.43</v>
      </c>
      <c r="G31" s="4">
        <v>988523.43</v>
      </c>
      <c r="H31" s="4">
        <v>1045000</v>
      </c>
      <c r="I31" s="4">
        <v>790633</v>
      </c>
      <c r="J31" s="17">
        <v>171090</v>
      </c>
      <c r="K31" s="25">
        <f t="shared" si="5"/>
        <v>1216090</v>
      </c>
      <c r="L31" s="4">
        <f t="shared" si="3"/>
        <v>227566.56999999995</v>
      </c>
      <c r="M31" s="3">
        <f t="shared" si="4"/>
        <v>123.02085748235629</v>
      </c>
      <c r="N31" s="10" t="s">
        <v>94</v>
      </c>
    </row>
    <row r="32" spans="1:14" ht="163.5" customHeight="1" x14ac:dyDescent="0.2">
      <c r="A32" s="69" t="s">
        <v>77</v>
      </c>
      <c r="B32" s="72" t="s">
        <v>74</v>
      </c>
      <c r="C32" s="68" t="s">
        <v>81</v>
      </c>
      <c r="D32" s="68" t="s">
        <v>52</v>
      </c>
      <c r="E32" s="1">
        <v>211</v>
      </c>
      <c r="F32" s="4">
        <v>346959.76</v>
      </c>
      <c r="G32" s="4">
        <v>346959.76</v>
      </c>
      <c r="H32" s="4">
        <v>349484</v>
      </c>
      <c r="I32" s="4">
        <v>279046.15000000002</v>
      </c>
      <c r="J32" s="17">
        <v>69069</v>
      </c>
      <c r="K32" s="25">
        <f t="shared" si="5"/>
        <v>418553</v>
      </c>
      <c r="L32" s="4">
        <f t="shared" si="3"/>
        <v>71593.239999999991</v>
      </c>
      <c r="M32" s="3">
        <f t="shared" si="4"/>
        <v>120.63445051956457</v>
      </c>
      <c r="N32" s="10" t="s">
        <v>95</v>
      </c>
    </row>
    <row r="33" spans="1:14" ht="105.75" customHeight="1" x14ac:dyDescent="0.2">
      <c r="A33" s="69" t="s">
        <v>78</v>
      </c>
      <c r="B33" s="72" t="s">
        <v>74</v>
      </c>
      <c r="C33" s="68" t="s">
        <v>81</v>
      </c>
      <c r="D33" s="68" t="s">
        <v>53</v>
      </c>
      <c r="E33" s="1">
        <v>213</v>
      </c>
      <c r="F33" s="4">
        <v>100874.87</v>
      </c>
      <c r="G33" s="4">
        <v>100874.87</v>
      </c>
      <c r="H33" s="4">
        <v>104336</v>
      </c>
      <c r="I33" s="4">
        <v>81112.72</v>
      </c>
      <c r="J33" s="17">
        <v>19349</v>
      </c>
      <c r="K33" s="25">
        <f t="shared" si="5"/>
        <v>123685</v>
      </c>
      <c r="L33" s="4">
        <f t="shared" si="3"/>
        <v>22810.130000000005</v>
      </c>
      <c r="M33" s="3">
        <f t="shared" si="4"/>
        <v>122.61230175563051</v>
      </c>
      <c r="N33" s="10" t="s">
        <v>96</v>
      </c>
    </row>
    <row r="34" spans="1:14" ht="178.5" customHeight="1" x14ac:dyDescent="0.2">
      <c r="A34" s="69" t="s">
        <v>79</v>
      </c>
      <c r="B34" s="72" t="s">
        <v>72</v>
      </c>
      <c r="C34" s="68" t="s">
        <v>82</v>
      </c>
      <c r="D34" s="68" t="s">
        <v>52</v>
      </c>
      <c r="E34" s="1">
        <v>211</v>
      </c>
      <c r="F34" s="4">
        <v>676291.87</v>
      </c>
      <c r="G34" s="4">
        <v>676291.87</v>
      </c>
      <c r="H34" s="4">
        <v>675744</v>
      </c>
      <c r="I34" s="4">
        <v>525935</v>
      </c>
      <c r="J34" s="17">
        <v>108641</v>
      </c>
      <c r="K34" s="25">
        <f t="shared" si="5"/>
        <v>784385</v>
      </c>
      <c r="L34" s="4">
        <f t="shared" si="3"/>
        <v>108093.13</v>
      </c>
      <c r="M34" s="3">
        <f>K34/G34*100</f>
        <v>115.98320707300533</v>
      </c>
      <c r="N34" s="10" t="s">
        <v>99</v>
      </c>
    </row>
    <row r="35" spans="1:14" ht="120.75" customHeight="1" x14ac:dyDescent="0.2">
      <c r="A35" s="69" t="s">
        <v>80</v>
      </c>
      <c r="B35" s="72" t="s">
        <v>72</v>
      </c>
      <c r="C35" s="69" t="s">
        <v>82</v>
      </c>
      <c r="D35" s="68" t="s">
        <v>53</v>
      </c>
      <c r="E35" s="1">
        <v>213</v>
      </c>
      <c r="F35" s="4">
        <v>200939.14</v>
      </c>
      <c r="G35" s="4">
        <v>200939.14</v>
      </c>
      <c r="H35" s="4">
        <v>202867</v>
      </c>
      <c r="I35" s="4">
        <v>155561.15</v>
      </c>
      <c r="J35" s="17">
        <v>34495</v>
      </c>
      <c r="K35" s="25">
        <f>H35+J35</f>
        <v>237362</v>
      </c>
      <c r="L35" s="4">
        <f t="shared" si="3"/>
        <v>36422.859999999986</v>
      </c>
      <c r="M35" s="3">
        <f t="shared" si="4"/>
        <v>118.12631426610066</v>
      </c>
      <c r="N35" s="10" t="s">
        <v>97</v>
      </c>
    </row>
    <row r="36" spans="1:14" ht="27" customHeight="1" x14ac:dyDescent="0.2">
      <c r="A36" s="88" t="s">
        <v>14</v>
      </c>
      <c r="B36" s="89"/>
      <c r="C36" s="21"/>
      <c r="D36" s="8"/>
      <c r="E36" s="6"/>
      <c r="F36" s="3">
        <f>F21+F25+F26+F27+F28+F29+F30+F31+F32+F33+F34+F35</f>
        <v>22398331.290000003</v>
      </c>
      <c r="G36" s="3">
        <f t="shared" ref="G36:J36" si="6">G21+G25+G26+G27+G28+G29+G30+G31+G32+G33+G34+G35</f>
        <v>22398331.290000003</v>
      </c>
      <c r="H36" s="3">
        <f t="shared" si="6"/>
        <v>24097772</v>
      </c>
      <c r="I36" s="3">
        <f t="shared" si="6"/>
        <v>18864619.939999998</v>
      </c>
      <c r="J36" s="3">
        <f t="shared" si="6"/>
        <v>3612038</v>
      </c>
      <c r="K36" s="3">
        <f>H36+J36</f>
        <v>27709810</v>
      </c>
      <c r="L36" s="3">
        <f>K36-G36</f>
        <v>5311478.7099999972</v>
      </c>
      <c r="M36" s="3">
        <f>K36/G36*100</f>
        <v>123.71372510402759</v>
      </c>
      <c r="N36" s="9"/>
    </row>
    <row r="38" spans="1:14" ht="27" customHeight="1" x14ac:dyDescent="0.25">
      <c r="B38" s="92" t="s">
        <v>18</v>
      </c>
      <c r="C38" s="92"/>
      <c r="D38" s="92"/>
      <c r="E38" s="92"/>
      <c r="F38" s="92"/>
      <c r="G38" s="92"/>
      <c r="H38" s="92"/>
      <c r="I38" s="92"/>
      <c r="J38" s="92"/>
      <c r="K38" s="26"/>
      <c r="L38" s="26"/>
    </row>
    <row r="39" spans="1:14" ht="22.9" customHeight="1" x14ac:dyDescent="0.2">
      <c r="B39" s="80" t="s">
        <v>49</v>
      </c>
      <c r="C39" s="80"/>
      <c r="D39" s="80"/>
      <c r="E39" s="80"/>
      <c r="F39" s="80"/>
      <c r="G39" s="80"/>
      <c r="H39" s="80"/>
      <c r="I39" s="80"/>
      <c r="J39" s="80"/>
      <c r="K39" s="80"/>
      <c r="L39" s="80"/>
    </row>
    <row r="40" spans="1:14" ht="61.5" customHeight="1" x14ac:dyDescent="0.2">
      <c r="B40" s="76" t="s">
        <v>19</v>
      </c>
      <c r="C40" s="76"/>
      <c r="D40" s="74" t="s">
        <v>35</v>
      </c>
      <c r="E40" s="76" t="s">
        <v>20</v>
      </c>
      <c r="F40" s="76" t="s">
        <v>21</v>
      </c>
      <c r="G40" s="77" t="s">
        <v>34</v>
      </c>
      <c r="H40" s="78"/>
      <c r="I40" s="78"/>
      <c r="J40" s="79"/>
      <c r="K40" s="74" t="s">
        <v>22</v>
      </c>
      <c r="L40" s="74" t="s">
        <v>23</v>
      </c>
    </row>
    <row r="41" spans="1:14" ht="78.75" customHeight="1" x14ac:dyDescent="0.2">
      <c r="B41" s="76" t="s">
        <v>24</v>
      </c>
      <c r="C41" s="29" t="s">
        <v>25</v>
      </c>
      <c r="D41" s="75"/>
      <c r="E41" s="76"/>
      <c r="F41" s="76"/>
      <c r="G41" s="39" t="s">
        <v>41</v>
      </c>
      <c r="H41" s="39" t="s">
        <v>42</v>
      </c>
      <c r="I41" s="29"/>
      <c r="J41" s="30" t="s">
        <v>26</v>
      </c>
      <c r="K41" s="75"/>
      <c r="L41" s="75"/>
    </row>
    <row r="42" spans="1:14" ht="14.25" x14ac:dyDescent="0.2">
      <c r="B42" s="76"/>
      <c r="C42" s="31" t="s">
        <v>33</v>
      </c>
      <c r="D42" s="31">
        <v>2</v>
      </c>
      <c r="E42" s="31">
        <v>3</v>
      </c>
      <c r="F42" s="31" t="s">
        <v>27</v>
      </c>
      <c r="G42" s="31">
        <v>5</v>
      </c>
      <c r="H42" s="31">
        <v>6</v>
      </c>
      <c r="I42" s="32">
        <v>7</v>
      </c>
      <c r="J42" s="32" t="s">
        <v>28</v>
      </c>
      <c r="K42" s="32" t="s">
        <v>29</v>
      </c>
      <c r="L42" s="32" t="s">
        <v>30</v>
      </c>
    </row>
    <row r="43" spans="1:14" ht="57" x14ac:dyDescent="0.25">
      <c r="B43" s="36" t="s">
        <v>31</v>
      </c>
      <c r="C43" s="41">
        <v>38642773</v>
      </c>
      <c r="D43" s="41">
        <v>29148355</v>
      </c>
      <c r="E43" s="42">
        <v>3612038</v>
      </c>
      <c r="F43" s="41">
        <f>D43+E43</f>
        <v>32760393</v>
      </c>
      <c r="G43" s="41">
        <v>643978.13</v>
      </c>
      <c r="H43" s="43">
        <v>378801</v>
      </c>
      <c r="I43" s="44">
        <v>0</v>
      </c>
      <c r="J43" s="45">
        <f>G43+H43+I43</f>
        <v>1022779.13</v>
      </c>
      <c r="K43" s="45">
        <f>F43-J43</f>
        <v>31737613.870000001</v>
      </c>
      <c r="L43" s="45">
        <f>K43-C43</f>
        <v>-6905159.129999999</v>
      </c>
    </row>
    <row r="44" spans="1:14" ht="114.75" x14ac:dyDescent="0.25">
      <c r="B44" s="37" t="s">
        <v>32</v>
      </c>
      <c r="C44" s="41">
        <v>15810589</v>
      </c>
      <c r="D44" s="41">
        <v>10403529</v>
      </c>
      <c r="E44" s="41">
        <v>1526491</v>
      </c>
      <c r="F44" s="41">
        <f>D44+E44</f>
        <v>11930020</v>
      </c>
      <c r="G44" s="41">
        <v>494606.86</v>
      </c>
      <c r="H44" s="41">
        <v>290937.78999999998</v>
      </c>
      <c r="I44" s="41">
        <v>0</v>
      </c>
      <c r="J44" s="45">
        <f>G44+H44+I44</f>
        <v>785544.64999999991</v>
      </c>
      <c r="K44" s="45">
        <f>F44-J44</f>
        <v>11144475.35</v>
      </c>
      <c r="L44" s="45">
        <f>K44-C44</f>
        <v>-4666113.6500000004</v>
      </c>
    </row>
    <row r="47" spans="1:14" x14ac:dyDescent="0.2">
      <c r="B47" s="33"/>
      <c r="C47" s="33"/>
      <c r="D47" s="33"/>
    </row>
    <row r="48" spans="1:14" x14ac:dyDescent="0.2">
      <c r="B48" s="81" t="s">
        <v>37</v>
      </c>
      <c r="C48" s="81"/>
      <c r="D48" s="81"/>
      <c r="E48" s="19" t="s">
        <v>38</v>
      </c>
    </row>
    <row r="49" spans="2:4" x14ac:dyDescent="0.2">
      <c r="B49" s="34"/>
      <c r="C49" s="34"/>
      <c r="D49" s="34"/>
    </row>
    <row r="50" spans="2:4" x14ac:dyDescent="0.2">
      <c r="B50" s="34" t="s">
        <v>16</v>
      </c>
      <c r="C50" s="40" t="s">
        <v>39</v>
      </c>
      <c r="D50" s="34"/>
    </row>
    <row r="51" spans="2:4" x14ac:dyDescent="0.2">
      <c r="B51" s="34" t="s">
        <v>15</v>
      </c>
      <c r="C51" s="40" t="s">
        <v>40</v>
      </c>
      <c r="D51" s="34"/>
    </row>
    <row r="52" spans="2:4" x14ac:dyDescent="0.2">
      <c r="B52" s="34"/>
      <c r="C52" s="35"/>
      <c r="D52" s="34"/>
    </row>
  </sheetData>
  <mergeCells count="33">
    <mergeCell ref="A36:B36"/>
    <mergeCell ref="A13:B13"/>
    <mergeCell ref="B38:J38"/>
    <mergeCell ref="B2:N2"/>
    <mergeCell ref="A4:N4"/>
    <mergeCell ref="A3:N3"/>
    <mergeCell ref="B14:B21"/>
    <mergeCell ref="A22:A24"/>
    <mergeCell ref="B22:B24"/>
    <mergeCell ref="C22:C24"/>
    <mergeCell ref="B39:L39"/>
    <mergeCell ref="L40:L41"/>
    <mergeCell ref="B48:D48"/>
    <mergeCell ref="A1:N1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N6:N7"/>
    <mergeCell ref="K40:K41"/>
    <mergeCell ref="B41:B42"/>
    <mergeCell ref="F40:F41"/>
    <mergeCell ref="E40:E41"/>
    <mergeCell ref="D40:D41"/>
    <mergeCell ref="B40:C40"/>
    <mergeCell ref="G40:J40"/>
  </mergeCells>
  <pageMargins left="0.70866141732283472" right="0.70866141732283472" top="0.74803149606299213" bottom="0.74803149606299213" header="0.31496062992125984" footer="0.31496062992125984"/>
  <pageSetup paperSize="9" scale="4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topLeftCell="G1" workbookViewId="0">
      <selection activeCell="G15" sqref="G15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52.7109375" style="19" customWidth="1"/>
    <col min="15" max="16384" width="9.140625" style="19"/>
  </cols>
  <sheetData>
    <row r="1" spans="1:14" s="18" customFormat="1" ht="15" x14ac:dyDescent="0.25">
      <c r="A1" s="82" t="s">
        <v>43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14.25" x14ac:dyDescent="0.2">
      <c r="A2" s="20"/>
      <c r="B2" s="82" t="s">
        <v>44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x14ac:dyDescent="0.2">
      <c r="A3" s="83" t="s">
        <v>36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ht="14.45" customHeight="1" x14ac:dyDescent="0.2">
      <c r="A4" s="93" t="s">
        <v>17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1:14" ht="18" customHeight="1" x14ac:dyDescent="0.2">
      <c r="A5" s="20"/>
      <c r="B5" s="83"/>
      <c r="C5" s="83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84" t="s">
        <v>12</v>
      </c>
      <c r="B6" s="85" t="s">
        <v>6</v>
      </c>
      <c r="C6" s="85" t="s">
        <v>10</v>
      </c>
      <c r="D6" s="85" t="s">
        <v>1</v>
      </c>
      <c r="E6" s="85" t="s">
        <v>11</v>
      </c>
      <c r="F6" s="84" t="s">
        <v>45</v>
      </c>
      <c r="G6" s="84"/>
      <c r="H6" s="85" t="s">
        <v>46</v>
      </c>
      <c r="I6" s="84"/>
      <c r="J6" s="85" t="s">
        <v>0</v>
      </c>
      <c r="K6" s="86" t="s">
        <v>48</v>
      </c>
      <c r="L6" s="85" t="s">
        <v>47</v>
      </c>
      <c r="M6" s="85"/>
      <c r="N6" s="85" t="s">
        <v>2</v>
      </c>
    </row>
    <row r="7" spans="1:14" ht="30" customHeight="1" x14ac:dyDescent="0.2">
      <c r="A7" s="84"/>
      <c r="B7" s="85"/>
      <c r="C7" s="85"/>
      <c r="D7" s="85"/>
      <c r="E7" s="85"/>
      <c r="F7" s="46" t="s">
        <v>3</v>
      </c>
      <c r="G7" s="46" t="s">
        <v>4</v>
      </c>
      <c r="H7" s="46" t="s">
        <v>5</v>
      </c>
      <c r="I7" s="46" t="s">
        <v>4</v>
      </c>
      <c r="J7" s="85"/>
      <c r="K7" s="87"/>
      <c r="L7" s="47" t="s">
        <v>8</v>
      </c>
      <c r="M7" s="47" t="s">
        <v>9</v>
      </c>
      <c r="N7" s="85"/>
    </row>
    <row r="8" spans="1:14" ht="100.15" hidden="1" customHeight="1" x14ac:dyDescent="0.2">
      <c r="A8" s="48"/>
      <c r="B8" s="49"/>
      <c r="C8" s="50"/>
      <c r="D8" s="50"/>
      <c r="E8" s="1"/>
      <c r="F8" s="4"/>
      <c r="G8" s="4"/>
      <c r="H8" s="4"/>
      <c r="I8" s="4"/>
      <c r="J8" s="7"/>
      <c r="K8" s="4"/>
      <c r="L8" s="3"/>
      <c r="M8" s="3" t="e">
        <f t="shared" ref="M8:M13" si="0">K8/G8*100</f>
        <v>#DIV/0!</v>
      </c>
      <c r="N8" s="2"/>
    </row>
    <row r="9" spans="1:14" ht="101.45" hidden="1" customHeight="1" x14ac:dyDescent="0.2">
      <c r="A9" s="48"/>
      <c r="B9" s="49"/>
      <c r="C9" s="50"/>
      <c r="D9" s="50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48"/>
      <c r="B10" s="49"/>
      <c r="C10" s="50"/>
      <c r="D10" s="50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48"/>
      <c r="B11" s="49"/>
      <c r="C11" s="50"/>
      <c r="D11" s="50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48"/>
      <c r="B12" s="49"/>
      <c r="C12" s="50"/>
      <c r="D12" s="50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90"/>
      <c r="B13" s="91"/>
      <c r="C13" s="50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6.75" customHeight="1" x14ac:dyDescent="0.2">
      <c r="A14" s="8" t="s">
        <v>33</v>
      </c>
      <c r="B14" s="51"/>
      <c r="C14" s="51"/>
      <c r="D14" s="52"/>
      <c r="E14" s="1"/>
      <c r="F14" s="4"/>
      <c r="G14" s="4"/>
      <c r="H14" s="4"/>
      <c r="I14" s="4"/>
      <c r="J14" s="4"/>
      <c r="K14" s="4">
        <f>J14+H14</f>
        <v>0</v>
      </c>
      <c r="L14" s="4">
        <f>K14-G14</f>
        <v>0</v>
      </c>
      <c r="M14" s="4" t="e">
        <f>K14/G14%</f>
        <v>#DIV/0!</v>
      </c>
      <c r="N14" s="58"/>
    </row>
    <row r="15" spans="1:14" ht="167.25" customHeight="1" x14ac:dyDescent="0.2">
      <c r="A15" s="8" t="s">
        <v>13</v>
      </c>
      <c r="B15" s="65" t="s">
        <v>83</v>
      </c>
      <c r="C15" s="51" t="s">
        <v>84</v>
      </c>
      <c r="D15" s="52" t="s">
        <v>85</v>
      </c>
      <c r="E15" s="1">
        <v>211</v>
      </c>
      <c r="F15" s="4">
        <v>1946065.24</v>
      </c>
      <c r="G15" s="4">
        <v>1946065.24</v>
      </c>
      <c r="H15" s="4">
        <v>1990152</v>
      </c>
      <c r="I15" s="4">
        <v>1935501.42</v>
      </c>
      <c r="J15" s="4">
        <v>798179</v>
      </c>
      <c r="K15" s="4">
        <f>J15+H15</f>
        <v>2788331</v>
      </c>
      <c r="L15" s="4">
        <f>K15-G15</f>
        <v>842265.76</v>
      </c>
      <c r="M15" s="4">
        <f>K15/G15%</f>
        <v>143.28044829576217</v>
      </c>
      <c r="N15" s="66" t="s">
        <v>87</v>
      </c>
    </row>
    <row r="16" spans="1:14" ht="106.5" hidden="1" customHeight="1" x14ac:dyDescent="0.2">
      <c r="A16" s="103" t="s">
        <v>13</v>
      </c>
      <c r="B16" s="106"/>
      <c r="C16" s="102"/>
      <c r="D16" s="12"/>
      <c r="E16" s="13"/>
      <c r="F16" s="14"/>
      <c r="G16" s="14"/>
      <c r="H16" s="14"/>
      <c r="I16" s="14"/>
      <c r="J16" s="17"/>
      <c r="K16" s="4">
        <f t="shared" ref="K16:K19" si="1">J16+H16</f>
        <v>0</v>
      </c>
      <c r="L16" s="4">
        <f t="shared" ref="L16:L19" si="2">K16-G16</f>
        <v>0</v>
      </c>
      <c r="M16" s="4" t="e">
        <f t="shared" ref="M16:M19" si="3">K16/G16%</f>
        <v>#DIV/0!</v>
      </c>
      <c r="N16" s="10"/>
    </row>
    <row r="17" spans="1:14" ht="174" hidden="1" customHeight="1" x14ac:dyDescent="0.2">
      <c r="A17" s="104"/>
      <c r="B17" s="107"/>
      <c r="C17" s="102"/>
      <c r="D17" s="12"/>
      <c r="E17" s="13"/>
      <c r="F17" s="14"/>
      <c r="G17" s="14"/>
      <c r="H17" s="14"/>
      <c r="I17" s="14"/>
      <c r="J17" s="11"/>
      <c r="K17" s="4">
        <f t="shared" si="1"/>
        <v>0</v>
      </c>
      <c r="L17" s="4">
        <f t="shared" si="2"/>
        <v>0</v>
      </c>
      <c r="M17" s="4" t="e">
        <f t="shared" si="3"/>
        <v>#DIV/0!</v>
      </c>
      <c r="N17" s="10"/>
    </row>
    <row r="18" spans="1:14" ht="82.5" hidden="1" customHeight="1" x14ac:dyDescent="0.2">
      <c r="A18" s="105"/>
      <c r="B18" s="108"/>
      <c r="C18" s="102"/>
      <c r="D18" s="50"/>
      <c r="E18" s="1"/>
      <c r="F18" s="4"/>
      <c r="G18" s="4"/>
      <c r="H18" s="4"/>
      <c r="I18" s="4"/>
      <c r="J18" s="17"/>
      <c r="K18" s="4">
        <f t="shared" si="1"/>
        <v>0</v>
      </c>
      <c r="L18" s="4">
        <f t="shared" si="2"/>
        <v>0</v>
      </c>
      <c r="M18" s="4" t="e">
        <f t="shared" si="3"/>
        <v>#DIV/0!</v>
      </c>
      <c r="N18" s="10"/>
    </row>
    <row r="19" spans="1:14" ht="82.5" customHeight="1" x14ac:dyDescent="0.2">
      <c r="A19" s="8" t="s">
        <v>54</v>
      </c>
      <c r="B19" s="65" t="s">
        <v>83</v>
      </c>
      <c r="C19" s="51" t="s">
        <v>84</v>
      </c>
      <c r="D19" s="71" t="s">
        <v>86</v>
      </c>
      <c r="E19" s="1">
        <v>213</v>
      </c>
      <c r="F19" s="4">
        <v>574955.6</v>
      </c>
      <c r="G19" s="4">
        <v>574955.6</v>
      </c>
      <c r="H19" s="4">
        <v>590154</v>
      </c>
      <c r="I19" s="4">
        <v>556689.80000000005</v>
      </c>
      <c r="J19" s="17">
        <v>271611</v>
      </c>
      <c r="K19" s="4">
        <f t="shared" si="1"/>
        <v>861765</v>
      </c>
      <c r="L19" s="4">
        <f t="shared" si="2"/>
        <v>286809.40000000002</v>
      </c>
      <c r="M19" s="4">
        <f t="shared" si="3"/>
        <v>149.88374754502783</v>
      </c>
      <c r="N19" s="10" t="s">
        <v>88</v>
      </c>
    </row>
    <row r="20" spans="1:14" ht="27" customHeight="1" x14ac:dyDescent="0.2">
      <c r="A20" s="88" t="s">
        <v>14</v>
      </c>
      <c r="B20" s="89"/>
      <c r="C20" s="50"/>
      <c r="D20" s="8"/>
      <c r="E20" s="6"/>
      <c r="F20" s="3">
        <f>F14+F15+F19</f>
        <v>2521020.84</v>
      </c>
      <c r="G20" s="3">
        <f t="shared" ref="G20:I20" si="4">G14+G15+G19</f>
        <v>2521020.84</v>
      </c>
      <c r="H20" s="3">
        <f t="shared" si="4"/>
        <v>2580306</v>
      </c>
      <c r="I20" s="3">
        <f t="shared" si="4"/>
        <v>2492191.2199999997</v>
      </c>
      <c r="J20" s="3">
        <f>J14+J15+J19</f>
        <v>1069790</v>
      </c>
      <c r="K20" s="3">
        <f>K14+K15+K19</f>
        <v>3650096</v>
      </c>
      <c r="L20" s="3">
        <f>K20-G20</f>
        <v>1129075.1600000001</v>
      </c>
      <c r="M20" s="3">
        <f>K20/G20%</f>
        <v>144.7864270729313</v>
      </c>
      <c r="N20" s="9"/>
    </row>
    <row r="24" spans="1:14" x14ac:dyDescent="0.2">
      <c r="B24" s="33"/>
      <c r="C24" s="33"/>
      <c r="D24" s="33"/>
    </row>
    <row r="25" spans="1:14" x14ac:dyDescent="0.2">
      <c r="B25" s="81" t="s">
        <v>37</v>
      </c>
      <c r="C25" s="81"/>
      <c r="D25" s="81"/>
      <c r="E25" s="19" t="s">
        <v>38</v>
      </c>
    </row>
    <row r="26" spans="1:14" x14ac:dyDescent="0.2">
      <c r="B26" s="34"/>
      <c r="C26" s="34"/>
      <c r="D26" s="34"/>
    </row>
    <row r="27" spans="1:14" x14ac:dyDescent="0.2">
      <c r="B27" s="34" t="s">
        <v>16</v>
      </c>
      <c r="C27" s="40" t="s">
        <v>39</v>
      </c>
      <c r="D27" s="34"/>
    </row>
    <row r="28" spans="1:14" x14ac:dyDescent="0.2">
      <c r="B28" s="34" t="s">
        <v>15</v>
      </c>
      <c r="C28" s="40" t="s">
        <v>40</v>
      </c>
      <c r="D28" s="34"/>
    </row>
    <row r="29" spans="1:14" x14ac:dyDescent="0.2">
      <c r="B29" s="34"/>
      <c r="C29" s="35"/>
      <c r="D29" s="34"/>
    </row>
  </sheetData>
  <mergeCells count="22">
    <mergeCell ref="N6:N7"/>
    <mergeCell ref="A1:N1"/>
    <mergeCell ref="B2:N2"/>
    <mergeCell ref="A3:N3"/>
    <mergeCell ref="A4:N4"/>
    <mergeCell ref="B5:C5"/>
    <mergeCell ref="A6:A7"/>
    <mergeCell ref="B6:B7"/>
    <mergeCell ref="C6:C7"/>
    <mergeCell ref="D6:D7"/>
    <mergeCell ref="E6:E7"/>
    <mergeCell ref="F6:G6"/>
    <mergeCell ref="H6:I6"/>
    <mergeCell ref="J6:J7"/>
    <mergeCell ref="K6:K7"/>
    <mergeCell ref="L6:M6"/>
    <mergeCell ref="B25:D25"/>
    <mergeCell ref="A13:B13"/>
    <mergeCell ref="A16:A18"/>
    <mergeCell ref="B16:B18"/>
    <mergeCell ref="C16:C18"/>
    <mergeCell ref="A20:B20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opLeftCell="C1" workbookViewId="0">
      <selection activeCell="K24" sqref="K24"/>
    </sheetView>
  </sheetViews>
  <sheetFormatPr defaultColWidth="9.140625" defaultRowHeight="12.75" x14ac:dyDescent="0.2"/>
  <cols>
    <col min="1" max="1" width="5" style="19" customWidth="1"/>
    <col min="2" max="2" width="25" style="19" customWidth="1"/>
    <col min="3" max="3" width="23.42578125" style="19" customWidth="1"/>
    <col min="4" max="4" width="22.5703125" style="19" customWidth="1"/>
    <col min="5" max="5" width="16.5703125" style="19" customWidth="1"/>
    <col min="6" max="6" width="14.85546875" style="19" customWidth="1"/>
    <col min="7" max="7" width="16.42578125" style="19" customWidth="1"/>
    <col min="8" max="8" width="15.5703125" style="19" customWidth="1"/>
    <col min="9" max="9" width="15.7109375" style="19" customWidth="1"/>
    <col min="10" max="10" width="21" style="19" customWidth="1"/>
    <col min="11" max="11" width="18.5703125" style="19" customWidth="1"/>
    <col min="12" max="12" width="22.42578125" style="19" customWidth="1"/>
    <col min="13" max="13" width="14.28515625" style="19" customWidth="1"/>
    <col min="14" max="14" width="41.7109375" style="19" customWidth="1"/>
    <col min="15" max="16384" width="9.140625" style="19"/>
  </cols>
  <sheetData>
    <row r="1" spans="1:14" s="18" customFormat="1" ht="15" x14ac:dyDescent="0.25">
      <c r="A1" s="82" t="s">
        <v>43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</row>
    <row r="2" spans="1:14" ht="14.25" x14ac:dyDescent="0.2">
      <c r="A2" s="20"/>
      <c r="B2" s="82" t="s">
        <v>44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4" x14ac:dyDescent="0.2">
      <c r="A3" s="83" t="s">
        <v>36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ht="14.45" customHeight="1" x14ac:dyDescent="0.2">
      <c r="A4" s="93" t="s">
        <v>17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1:14" ht="18" customHeight="1" x14ac:dyDescent="0.2">
      <c r="A5" s="20"/>
      <c r="B5" s="83"/>
      <c r="C5" s="83"/>
      <c r="D5" s="20"/>
      <c r="E5" s="20"/>
      <c r="F5" s="20"/>
      <c r="G5" s="20"/>
      <c r="H5" s="20"/>
      <c r="I5" s="20"/>
      <c r="J5" s="20"/>
      <c r="K5" s="20"/>
      <c r="L5" s="20"/>
      <c r="M5" s="20"/>
      <c r="N5" s="38" t="s">
        <v>7</v>
      </c>
    </row>
    <row r="6" spans="1:14" ht="74.25" customHeight="1" x14ac:dyDescent="0.2">
      <c r="A6" s="84" t="s">
        <v>12</v>
      </c>
      <c r="B6" s="85" t="s">
        <v>6</v>
      </c>
      <c r="C6" s="85" t="s">
        <v>10</v>
      </c>
      <c r="D6" s="85" t="s">
        <v>1</v>
      </c>
      <c r="E6" s="85" t="s">
        <v>11</v>
      </c>
      <c r="F6" s="84" t="s">
        <v>45</v>
      </c>
      <c r="G6" s="84"/>
      <c r="H6" s="85" t="s">
        <v>46</v>
      </c>
      <c r="I6" s="84"/>
      <c r="J6" s="85" t="s">
        <v>0</v>
      </c>
      <c r="K6" s="86" t="s">
        <v>48</v>
      </c>
      <c r="L6" s="85" t="s">
        <v>47</v>
      </c>
      <c r="M6" s="85"/>
      <c r="N6" s="85" t="s">
        <v>2</v>
      </c>
    </row>
    <row r="7" spans="1:14" ht="30" customHeight="1" x14ac:dyDescent="0.2">
      <c r="A7" s="84"/>
      <c r="B7" s="85"/>
      <c r="C7" s="85"/>
      <c r="D7" s="85"/>
      <c r="E7" s="85"/>
      <c r="F7" s="53" t="s">
        <v>3</v>
      </c>
      <c r="G7" s="53" t="s">
        <v>4</v>
      </c>
      <c r="H7" s="53" t="s">
        <v>5</v>
      </c>
      <c r="I7" s="53" t="s">
        <v>4</v>
      </c>
      <c r="J7" s="85"/>
      <c r="K7" s="87"/>
      <c r="L7" s="54" t="s">
        <v>8</v>
      </c>
      <c r="M7" s="54" t="s">
        <v>9</v>
      </c>
      <c r="N7" s="85"/>
    </row>
    <row r="8" spans="1:14" ht="100.15" hidden="1" customHeight="1" x14ac:dyDescent="0.2">
      <c r="A8" s="55"/>
      <c r="B8" s="56"/>
      <c r="C8" s="57"/>
      <c r="D8" s="57"/>
      <c r="E8" s="1"/>
      <c r="F8" s="4"/>
      <c r="G8" s="4"/>
      <c r="H8" s="4"/>
      <c r="I8" s="4"/>
      <c r="J8" s="7"/>
      <c r="K8" s="4"/>
      <c r="L8" s="3"/>
      <c r="M8" s="3" t="e">
        <f t="shared" ref="M8:M13" si="0">K8/G8*100</f>
        <v>#DIV/0!</v>
      </c>
      <c r="N8" s="2"/>
    </row>
    <row r="9" spans="1:14" ht="101.45" hidden="1" customHeight="1" x14ac:dyDescent="0.2">
      <c r="A9" s="55"/>
      <c r="B9" s="56"/>
      <c r="C9" s="57"/>
      <c r="D9" s="57"/>
      <c r="E9" s="1"/>
      <c r="F9" s="4"/>
      <c r="G9" s="4"/>
      <c r="H9" s="4"/>
      <c r="I9" s="4"/>
      <c r="J9" s="5"/>
      <c r="K9" s="4"/>
      <c r="L9" s="4"/>
      <c r="M9" s="3" t="e">
        <f t="shared" si="0"/>
        <v>#DIV/0!</v>
      </c>
      <c r="N9" s="2"/>
    </row>
    <row r="10" spans="1:14" ht="102.6" hidden="1" customHeight="1" x14ac:dyDescent="0.2">
      <c r="A10" s="55"/>
      <c r="B10" s="56"/>
      <c r="C10" s="57"/>
      <c r="D10" s="57"/>
      <c r="E10" s="1"/>
      <c r="F10" s="4"/>
      <c r="G10" s="4"/>
      <c r="H10" s="4"/>
      <c r="I10" s="4"/>
      <c r="J10" s="5"/>
      <c r="K10" s="4"/>
      <c r="L10" s="4"/>
      <c r="M10" s="3" t="e">
        <f t="shared" si="0"/>
        <v>#DIV/0!</v>
      </c>
      <c r="N10" s="2"/>
    </row>
    <row r="11" spans="1:14" ht="100.15" hidden="1" customHeight="1" x14ac:dyDescent="0.2">
      <c r="A11" s="55"/>
      <c r="B11" s="56"/>
      <c r="C11" s="57"/>
      <c r="D11" s="57"/>
      <c r="E11" s="1"/>
      <c r="F11" s="4"/>
      <c r="G11" s="4"/>
      <c r="H11" s="4"/>
      <c r="I11" s="4"/>
      <c r="J11" s="7"/>
      <c r="K11" s="4"/>
      <c r="L11" s="4"/>
      <c r="M11" s="3" t="e">
        <f t="shared" si="0"/>
        <v>#DIV/0!</v>
      </c>
      <c r="N11" s="2"/>
    </row>
    <row r="12" spans="1:14" ht="100.15" hidden="1" customHeight="1" x14ac:dyDescent="0.2">
      <c r="A12" s="55"/>
      <c r="B12" s="56"/>
      <c r="C12" s="57"/>
      <c r="D12" s="57"/>
      <c r="E12" s="1"/>
      <c r="F12" s="4"/>
      <c r="G12" s="4"/>
      <c r="H12" s="4"/>
      <c r="I12" s="4"/>
      <c r="J12" s="7"/>
      <c r="K12" s="4"/>
      <c r="L12" s="4"/>
      <c r="M12" s="3" t="e">
        <f t="shared" si="0"/>
        <v>#DIV/0!</v>
      </c>
      <c r="N12" s="2"/>
    </row>
    <row r="13" spans="1:14" ht="27" hidden="1" customHeight="1" x14ac:dyDescent="0.2">
      <c r="A13" s="90"/>
      <c r="B13" s="91"/>
      <c r="C13" s="57"/>
      <c r="D13" s="8"/>
      <c r="E13" s="6"/>
      <c r="F13" s="3"/>
      <c r="G13" s="3"/>
      <c r="H13" s="3"/>
      <c r="I13" s="3"/>
      <c r="J13" s="3"/>
      <c r="K13" s="3"/>
      <c r="L13" s="3"/>
      <c r="M13" s="3" t="e">
        <f t="shared" si="0"/>
        <v>#DIV/0!</v>
      </c>
      <c r="N13" s="9"/>
    </row>
    <row r="14" spans="1:14" ht="113.25" customHeight="1" x14ac:dyDescent="0.2">
      <c r="A14" s="62" t="s">
        <v>33</v>
      </c>
      <c r="B14" s="63" t="s">
        <v>50</v>
      </c>
      <c r="C14" s="51" t="s">
        <v>51</v>
      </c>
      <c r="D14" s="52" t="s">
        <v>52</v>
      </c>
      <c r="E14" s="1">
        <v>211</v>
      </c>
      <c r="F14" s="4">
        <v>314105.21999999997</v>
      </c>
      <c r="G14" s="4">
        <v>314105.21999999997</v>
      </c>
      <c r="H14" s="4">
        <v>206277.79</v>
      </c>
      <c r="I14" s="4">
        <v>206277.79</v>
      </c>
      <c r="J14" s="4">
        <v>0</v>
      </c>
      <c r="K14" s="4">
        <f>H14+J14</f>
        <v>206277.79</v>
      </c>
      <c r="L14" s="4">
        <f>K14-G14</f>
        <v>-107827.42999999996</v>
      </c>
      <c r="M14" s="4">
        <f>K14/G14*100</f>
        <v>65.671557448169764</v>
      </c>
      <c r="N14" s="58" t="s">
        <v>63</v>
      </c>
    </row>
    <row r="15" spans="1:14" ht="87" customHeight="1" x14ac:dyDescent="0.2">
      <c r="A15" s="62" t="s">
        <v>13</v>
      </c>
      <c r="B15" s="63" t="s">
        <v>50</v>
      </c>
      <c r="C15" s="51" t="s">
        <v>51</v>
      </c>
      <c r="D15" s="52" t="s">
        <v>53</v>
      </c>
      <c r="E15" s="1">
        <v>213</v>
      </c>
      <c r="F15" s="4">
        <v>94859.78</v>
      </c>
      <c r="G15" s="4">
        <v>94859.78</v>
      </c>
      <c r="H15" s="4">
        <v>62295.89</v>
      </c>
      <c r="I15" s="4">
        <v>62295.89</v>
      </c>
      <c r="J15" s="4">
        <v>0</v>
      </c>
      <c r="K15" s="4">
        <f t="shared" ref="K15:K19" si="1">H15+J15</f>
        <v>62295.89</v>
      </c>
      <c r="L15" s="4">
        <f t="shared" ref="L15:L19" si="2">K15-G15</f>
        <v>-32563.89</v>
      </c>
      <c r="M15" s="4">
        <f t="shared" ref="M15:M19" si="3">K15/G15*100</f>
        <v>65.671552263772909</v>
      </c>
      <c r="N15" s="59" t="s">
        <v>63</v>
      </c>
    </row>
    <row r="16" spans="1:14" ht="78.75" customHeight="1" x14ac:dyDescent="0.2">
      <c r="A16" s="62" t="s">
        <v>54</v>
      </c>
      <c r="B16" s="64" t="s">
        <v>55</v>
      </c>
      <c r="C16" s="61" t="s">
        <v>56</v>
      </c>
      <c r="D16" s="12" t="s">
        <v>52</v>
      </c>
      <c r="E16" s="13">
        <v>211</v>
      </c>
      <c r="F16" s="14">
        <v>47000</v>
      </c>
      <c r="G16" s="14">
        <v>47000</v>
      </c>
      <c r="H16" s="17">
        <v>10977</v>
      </c>
      <c r="I16" s="17">
        <v>10977</v>
      </c>
      <c r="J16" s="17">
        <v>0</v>
      </c>
      <c r="K16" s="4">
        <f t="shared" si="1"/>
        <v>10977</v>
      </c>
      <c r="L16" s="4">
        <f t="shared" si="2"/>
        <v>-36023</v>
      </c>
      <c r="M16" s="4">
        <f t="shared" si="3"/>
        <v>23.355319148936172</v>
      </c>
      <c r="N16" s="10" t="s">
        <v>63</v>
      </c>
    </row>
    <row r="17" spans="1:14" ht="81.75" customHeight="1" x14ac:dyDescent="0.2">
      <c r="A17" s="62" t="s">
        <v>57</v>
      </c>
      <c r="B17" s="64" t="s">
        <v>55</v>
      </c>
      <c r="C17" s="61" t="s">
        <v>58</v>
      </c>
      <c r="D17" s="12" t="s">
        <v>53</v>
      </c>
      <c r="E17" s="13">
        <v>213</v>
      </c>
      <c r="F17" s="14">
        <v>14194</v>
      </c>
      <c r="G17" s="14">
        <v>14194</v>
      </c>
      <c r="H17" s="17">
        <v>3315.05</v>
      </c>
      <c r="I17" s="17">
        <v>3315.05</v>
      </c>
      <c r="J17" s="17">
        <v>0</v>
      </c>
      <c r="K17" s="4">
        <f t="shared" si="1"/>
        <v>3315.05</v>
      </c>
      <c r="L17" s="4">
        <f t="shared" si="2"/>
        <v>-10878.95</v>
      </c>
      <c r="M17" s="4">
        <f t="shared" si="3"/>
        <v>23.355290968014657</v>
      </c>
      <c r="N17" s="10" t="s">
        <v>63</v>
      </c>
    </row>
    <row r="18" spans="1:14" ht="86.25" customHeight="1" x14ac:dyDescent="0.2">
      <c r="A18" s="62" t="s">
        <v>59</v>
      </c>
      <c r="B18" s="64" t="s">
        <v>60</v>
      </c>
      <c r="C18" s="61" t="s">
        <v>61</v>
      </c>
      <c r="D18" s="12" t="s">
        <v>52</v>
      </c>
      <c r="E18" s="13">
        <v>211</v>
      </c>
      <c r="F18" s="14">
        <v>127000</v>
      </c>
      <c r="G18" s="14">
        <v>127000</v>
      </c>
      <c r="H18" s="17">
        <v>73683</v>
      </c>
      <c r="I18" s="17">
        <v>73683</v>
      </c>
      <c r="J18" s="17">
        <v>0</v>
      </c>
      <c r="K18" s="4">
        <f t="shared" si="1"/>
        <v>73683</v>
      </c>
      <c r="L18" s="4">
        <f t="shared" si="2"/>
        <v>-53317</v>
      </c>
      <c r="M18" s="4">
        <f t="shared" si="3"/>
        <v>58.01811023622048</v>
      </c>
      <c r="N18" s="10" t="s">
        <v>63</v>
      </c>
    </row>
    <row r="19" spans="1:14" ht="86.25" customHeight="1" x14ac:dyDescent="0.2">
      <c r="A19" s="62" t="s">
        <v>62</v>
      </c>
      <c r="B19" s="64" t="s">
        <v>60</v>
      </c>
      <c r="C19" s="61" t="s">
        <v>61</v>
      </c>
      <c r="D19" s="60" t="s">
        <v>53</v>
      </c>
      <c r="E19" s="1">
        <v>213</v>
      </c>
      <c r="F19" s="4">
        <v>38354</v>
      </c>
      <c r="G19" s="4">
        <v>38354</v>
      </c>
      <c r="H19" s="17">
        <v>22252.27</v>
      </c>
      <c r="I19" s="17">
        <v>22252.27</v>
      </c>
      <c r="J19" s="17">
        <v>0</v>
      </c>
      <c r="K19" s="4">
        <f t="shared" si="1"/>
        <v>22252.27</v>
      </c>
      <c r="L19" s="4">
        <f t="shared" si="2"/>
        <v>-16101.73</v>
      </c>
      <c r="M19" s="4">
        <f t="shared" si="3"/>
        <v>58.018120665380401</v>
      </c>
      <c r="N19" s="10" t="s">
        <v>63</v>
      </c>
    </row>
    <row r="20" spans="1:14" ht="27" customHeight="1" x14ac:dyDescent="0.2">
      <c r="A20" s="88" t="s">
        <v>14</v>
      </c>
      <c r="B20" s="89"/>
      <c r="C20" s="57"/>
      <c r="D20" s="8"/>
      <c r="E20" s="6"/>
      <c r="F20" s="3">
        <f>F14+F15+F16+F17+F18+F19</f>
        <v>635513</v>
      </c>
      <c r="G20" s="3">
        <f>G14+G15+G16+G17+G18+G19</f>
        <v>635513</v>
      </c>
      <c r="H20" s="3">
        <f t="shared" ref="H20:L20" si="4">H14+H15+H16+H17+H18+H19</f>
        <v>378801</v>
      </c>
      <c r="I20" s="3">
        <f t="shared" si="4"/>
        <v>378801</v>
      </c>
      <c r="J20" s="3">
        <f t="shared" si="4"/>
        <v>0</v>
      </c>
      <c r="K20" s="3">
        <f t="shared" si="4"/>
        <v>378801</v>
      </c>
      <c r="L20" s="3">
        <f t="shared" si="4"/>
        <v>-256711.99999999997</v>
      </c>
      <c r="M20" s="3">
        <f>K20/G20%</f>
        <v>59.60554701477389</v>
      </c>
      <c r="N20" s="9"/>
    </row>
    <row r="24" spans="1:14" x14ac:dyDescent="0.2">
      <c r="B24" s="33"/>
      <c r="C24" s="33"/>
      <c r="D24" s="33"/>
    </row>
    <row r="25" spans="1:14" x14ac:dyDescent="0.2">
      <c r="B25" s="81" t="s">
        <v>37</v>
      </c>
      <c r="C25" s="81"/>
      <c r="D25" s="81"/>
      <c r="E25" s="19" t="s">
        <v>38</v>
      </c>
    </row>
    <row r="26" spans="1:14" x14ac:dyDescent="0.2">
      <c r="B26" s="34"/>
      <c r="C26" s="34"/>
      <c r="D26" s="34"/>
    </row>
    <row r="27" spans="1:14" x14ac:dyDescent="0.2">
      <c r="B27" s="34" t="s">
        <v>16</v>
      </c>
      <c r="C27" s="40" t="s">
        <v>39</v>
      </c>
      <c r="D27" s="34"/>
    </row>
    <row r="28" spans="1:14" x14ac:dyDescent="0.2">
      <c r="B28" s="34" t="s">
        <v>15</v>
      </c>
      <c r="C28" s="40" t="s">
        <v>40</v>
      </c>
      <c r="D28" s="34"/>
    </row>
    <row r="29" spans="1:14" x14ac:dyDescent="0.2">
      <c r="B29" s="34"/>
      <c r="C29" s="35"/>
      <c r="D29" s="34"/>
    </row>
  </sheetData>
  <mergeCells count="19">
    <mergeCell ref="J6:J7"/>
    <mergeCell ref="K6:K7"/>
    <mergeCell ref="L6:M6"/>
    <mergeCell ref="N6:N7"/>
    <mergeCell ref="A1:N1"/>
    <mergeCell ref="B2:N2"/>
    <mergeCell ref="A3:N3"/>
    <mergeCell ref="A4:N4"/>
    <mergeCell ref="B5:C5"/>
    <mergeCell ref="A6:A7"/>
    <mergeCell ref="B6:B7"/>
    <mergeCell ref="C6:C7"/>
    <mergeCell ref="D6:D7"/>
    <mergeCell ref="E6:E7"/>
    <mergeCell ref="A13:B13"/>
    <mergeCell ref="A20:B20"/>
    <mergeCell ref="B25:D25"/>
    <mergeCell ref="F6:G6"/>
    <mergeCell ref="H6:I6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ОМС</vt:lpstr>
      <vt:lpstr>Учреждения, Мероприятия</vt:lpstr>
      <vt:lpstr>достижение показателей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Ольга</cp:lastModifiedBy>
  <cp:lastPrinted>2024-10-21T11:40:55Z</cp:lastPrinted>
  <dcterms:created xsi:type="dcterms:W3CDTF">2016-05-31T05:14:02Z</dcterms:created>
  <dcterms:modified xsi:type="dcterms:W3CDTF">2024-10-21T12:10:58Z</dcterms:modified>
</cp:coreProperties>
</file>