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15" windowWidth="18195" windowHeight="10620"/>
  </bookViews>
  <sheets>
    <sheet name="расходы" sheetId="1" r:id="rId1"/>
  </sheets>
  <definedNames>
    <definedName name="_xlnm._FilterDatabase" localSheetId="0" hidden="1">расходы!$A$2:$H$53</definedName>
    <definedName name="_xlnm.Print_Titles" localSheetId="0">расходы!$2:$2</definedName>
  </definedNames>
  <calcPr calcId="144525"/>
</workbook>
</file>

<file path=xl/calcChain.xml><?xml version="1.0" encoding="utf-8"?>
<calcChain xmlns="http://schemas.openxmlformats.org/spreadsheetml/2006/main">
  <c r="H8" i="1" l="1"/>
  <c r="F13" i="1"/>
  <c r="E49" i="1"/>
  <c r="E40" i="1"/>
  <c r="E37" i="1"/>
  <c r="E31" i="1"/>
  <c r="E29" i="1"/>
  <c r="E24" i="1"/>
  <c r="E17" i="1"/>
  <c r="E13" i="1"/>
  <c r="E11" i="1"/>
  <c r="E3" i="1"/>
  <c r="D45" i="1"/>
  <c r="E45" i="1"/>
  <c r="F45" i="1"/>
  <c r="G45" i="1"/>
  <c r="C45" i="1"/>
  <c r="C49" i="1"/>
  <c r="E53" i="1" l="1"/>
  <c r="H47" i="1"/>
  <c r="H48" i="1" l="1"/>
  <c r="C13" i="1"/>
  <c r="C29" i="1"/>
  <c r="D13" i="1"/>
  <c r="G13" i="1" l="1"/>
  <c r="H15" i="1"/>
  <c r="H16" i="1"/>
  <c r="D24" i="1" l="1"/>
  <c r="C37" i="1" l="1"/>
  <c r="C11" i="1"/>
  <c r="F40" i="1" l="1"/>
  <c r="C24" i="1"/>
  <c r="G24" i="1" l="1"/>
  <c r="F24" i="1"/>
  <c r="H27" i="1"/>
  <c r="H28" i="1"/>
  <c r="H20" i="1"/>
  <c r="H51" i="1" l="1"/>
  <c r="D49" i="1"/>
  <c r="D53" i="1" s="1"/>
  <c r="F49" i="1"/>
  <c r="G49" i="1"/>
  <c r="D29" i="1" l="1"/>
  <c r="F29" i="1"/>
  <c r="G29" i="1"/>
  <c r="H30" i="1"/>
  <c r="H29" i="1" l="1"/>
  <c r="H6" i="1"/>
  <c r="H19" i="1" l="1"/>
  <c r="D40" i="1" l="1"/>
  <c r="G40" i="1"/>
  <c r="C40" i="1"/>
  <c r="D37" i="1"/>
  <c r="F37" i="1"/>
  <c r="G37" i="1"/>
  <c r="D31" i="1"/>
  <c r="F31" i="1"/>
  <c r="G31" i="1"/>
  <c r="C31" i="1"/>
  <c r="D17" i="1"/>
  <c r="F17" i="1"/>
  <c r="G17" i="1"/>
  <c r="C17" i="1"/>
  <c r="D11" i="1"/>
  <c r="F11" i="1"/>
  <c r="G11" i="1"/>
  <c r="D3" i="1"/>
  <c r="F3" i="1"/>
  <c r="G3" i="1"/>
  <c r="C3" i="1"/>
  <c r="H4" i="1"/>
  <c r="H5" i="1"/>
  <c r="H7" i="1"/>
  <c r="H9" i="1"/>
  <c r="H10" i="1"/>
  <c r="H12" i="1"/>
  <c r="H14" i="1"/>
  <c r="H18" i="1"/>
  <c r="H21" i="1"/>
  <c r="H22" i="1"/>
  <c r="H23" i="1"/>
  <c r="H25" i="1"/>
  <c r="H26" i="1"/>
  <c r="H32" i="1"/>
  <c r="H33" i="1"/>
  <c r="H34" i="1"/>
  <c r="H35" i="1"/>
  <c r="H36" i="1"/>
  <c r="H38" i="1"/>
  <c r="H39" i="1"/>
  <c r="H41" i="1"/>
  <c r="H42" i="1"/>
  <c r="H43" i="1"/>
  <c r="H44" i="1"/>
  <c r="H46" i="1"/>
  <c r="H50" i="1"/>
  <c r="H52" i="1"/>
  <c r="C53" i="1" l="1"/>
  <c r="H24" i="1"/>
  <c r="G53" i="1"/>
  <c r="F53" i="1"/>
  <c r="H49" i="1"/>
  <c r="H45" i="1"/>
  <c r="H40" i="1"/>
  <c r="H31" i="1"/>
  <c r="H37" i="1"/>
  <c r="H11" i="1"/>
  <c r="H17" i="1"/>
  <c r="H13" i="1"/>
  <c r="H3" i="1"/>
  <c r="H53" i="1" l="1"/>
</calcChain>
</file>

<file path=xl/sharedStrings.xml><?xml version="1.0" encoding="utf-8"?>
<sst xmlns="http://schemas.openxmlformats.org/spreadsheetml/2006/main" count="109" uniqueCount="109">
  <si>
    <t>Общий итог</t>
  </si>
  <si>
    <t>Иные дотации</t>
  </si>
  <si>
    <t>1402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</si>
  <si>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</si>
  <si>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</si>
  <si>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Межбюджетные трансферты общего характера бюджетам бюджетной системы Российской Федерации</t>
  </si>
  <si>
    <t>1400</t>
  </si>
  <si>
    <t>Физическая культура</t>
  </si>
  <si>
    <t>1101</t>
  </si>
  <si>
    <t>Физическая культура и спорт</t>
  </si>
  <si>
    <t>1100</t>
  </si>
  <si>
    <t>Другие вопросы в области социальной политики</t>
  </si>
  <si>
    <t>1006</t>
  </si>
  <si>
    <t>Охрана семьи и детства</t>
  </si>
  <si>
    <t>1004</t>
  </si>
  <si>
    <t>Социальное обеспечение населения</t>
  </si>
  <si>
    <t>1003</t>
  </si>
  <si>
    <t>Пенсионное обеспечение</t>
  </si>
  <si>
    <t>1001</t>
  </si>
  <si>
    <t>Социальная политика</t>
  </si>
  <si>
    <t>1000</t>
  </si>
  <si>
    <t>Другие вопросы в области культуры, кинематографии</t>
  </si>
  <si>
    <t>0804</t>
  </si>
  <si>
    <t>Культура</t>
  </si>
  <si>
    <t>0801</t>
  </si>
  <si>
    <t>Культура, кинематография</t>
  </si>
  <si>
    <t>0800</t>
  </si>
  <si>
    <t>Другие вопросы в области образования</t>
  </si>
  <si>
    <t>0709</t>
  </si>
  <si>
    <t>Молодежная политика и оздоровление детей</t>
  </si>
  <si>
    <t>0707</t>
  </si>
  <si>
    <t>Общее образование</t>
  </si>
  <si>
    <t>0702</t>
  </si>
  <si>
    <t>Дошкольное образование</t>
  </si>
  <si>
    <t>0701</t>
  </si>
  <si>
    <t>Образование</t>
  </si>
  <si>
    <t>0700</t>
  </si>
  <si>
    <t>Коммунальное хозяйство</t>
  </si>
  <si>
    <t>0502</t>
  </si>
  <si>
    <t>Жилищное хозяйство</t>
  </si>
  <si>
    <t>0501</t>
  </si>
  <si>
    <t>Жилищно-коммунальное хозяйство</t>
  </si>
  <si>
    <t>0500</t>
  </si>
  <si>
    <t>Другие вопросы в области национальной экономики</t>
  </si>
  <si>
    <t>0412</t>
  </si>
  <si>
    <t>Дорожное хозяйство (дорожные фонды)</t>
  </si>
  <si>
    <t>0409</t>
  </si>
  <si>
    <t>Транспорт</t>
  </si>
  <si>
    <t>0408</t>
  </si>
  <si>
    <t>Общеэкономические вопросы</t>
  </si>
  <si>
    <t>0401</t>
  </si>
  <si>
    <t>Национальная экономика</t>
  </si>
  <si>
    <t>0400</t>
  </si>
  <si>
    <t>0309</t>
  </si>
  <si>
    <t>Национальная безопасность и правоохранительная деятельность</t>
  </si>
  <si>
    <t>0300</t>
  </si>
  <si>
    <t>Мобилизационная и вневойсковая подготовка</t>
  </si>
  <si>
    <t>0203</t>
  </si>
  <si>
    <t>Национальная оборона</t>
  </si>
  <si>
    <t>0200</t>
  </si>
  <si>
    <t>Другие общегосударственные вопросы</t>
  </si>
  <si>
    <t>0113</t>
  </si>
  <si>
    <t>Резервные фонды</t>
  </si>
  <si>
    <t>0111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</si>
  <si>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</si>
  <si>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</si>
  <si>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</si>
  <si>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</si>
  <si>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</si>
  <si>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</si>
  <si>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Общегосударственные вопросы</t>
  </si>
  <si>
    <t>0100</t>
  </si>
  <si>
    <t>Наименование раздела, подраздела</t>
  </si>
  <si>
    <t>0703</t>
  </si>
  <si>
    <t>Дополнительное образование</t>
  </si>
  <si>
    <t>0405</t>
  </si>
  <si>
    <t>0600</t>
  </si>
  <si>
    <t>Охрана окружающей среды</t>
  </si>
  <si>
    <t>0605</t>
  </si>
  <si>
    <t>Другие вопросы в области охраны окружающей среды</t>
  </si>
  <si>
    <t>1102</t>
  </si>
  <si>
    <t>Массовый спорт</t>
  </si>
  <si>
    <t xml:space="preserve">                         </t>
  </si>
  <si>
    <t>Прочие мебюджетные трансферты общего характера</t>
  </si>
  <si>
    <t>0406</t>
  </si>
  <si>
    <t>Водное хозяйство</t>
  </si>
  <si>
    <t>Благоустройство</t>
  </si>
  <si>
    <t>0503</t>
  </si>
  <si>
    <t>0505</t>
  </si>
  <si>
    <t>Другие вопросы в области жилищно-коммунального хозяйства</t>
  </si>
  <si>
    <t>Сельское хозяйство и рыболовство</t>
  </si>
  <si>
    <t>Судебная система</t>
  </si>
  <si>
    <t>0105</t>
  </si>
  <si>
    <t>Защита населения и территории от чрезвычайных ситуаций природного и техногенного характера, пожарная безопасность</t>
  </si>
  <si>
    <t>Гражданская оборона</t>
  </si>
  <si>
    <t>0310</t>
  </si>
  <si>
    <t>0314</t>
  </si>
  <si>
    <t>Другие вопросы в области национальной безопасности и правоохранительной деятельности</t>
  </si>
  <si>
    <t>1103</t>
  </si>
  <si>
    <t>Спорт высших достижений</t>
  </si>
  <si>
    <r>
      <t xml:space="preserve">Сведения о внесенных  изменениях в решение Рогнединского районного Совета народных депутатов "О бюджете Рогнединского муниципального района Брянской области на 2024 год и на плановый период 2025 и 2026 годов"  за 2024 год  в течение 2024 года, в части расходов
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sz val="12"/>
        <rFont val="Times New Roman"/>
        <family val="1"/>
        <charset val="204"/>
      </rPr>
      <t xml:space="preserve"> рублей</t>
    </r>
  </si>
  <si>
    <t>Сумма на 2024 год Решение  от 15.12.2024№ 6-297(первоначальный)</t>
  </si>
  <si>
    <t>Сумма 
на 2024 год                                            (с учётом изменений)</t>
  </si>
  <si>
    <t>Решение от 27.03.2024 № 6-313</t>
  </si>
  <si>
    <t>Решение от                        23.08.2024 № 6-341</t>
  </si>
  <si>
    <t>Решение от                        30.10.2024 № 7-24</t>
  </si>
  <si>
    <t>Решение от 27.12.2024                № 7-40</t>
  </si>
  <si>
    <t>0107</t>
  </si>
  <si>
    <t>Обеспечение проведения выборов и референдумов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</si>
</sst>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₽_-;\-* #,##0.00\ _₽_-;_-* &quot;-&quot;??\ _₽_-;_-@_-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Segoe UI"/>
      <family val="2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9"/>
      <color rgb="FF000000"/>
      <name val="Cambria"/>
      <family val="1"/>
      <charset val="204"/>
    </font>
    <font>
      <sz val="8"/>
      <color rgb="FF00000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</borders>
  <cellStyleXfs count="6">
    <xf numFmtId="0" fontId="0" fillId="0" borderId="0"/>
    <xf numFmtId="0" fontId="1" fillId="0" borderId="0"/>
    <xf numFmtId="49" fontId="8" fillId="0" borderId="5">
      <alignment horizontal="left" vertical="center" wrapText="1" indent="1"/>
    </xf>
    <xf numFmtId="49" fontId="9" fillId="0" borderId="6">
      <alignment horizontal="center"/>
    </xf>
    <xf numFmtId="0" fontId="9" fillId="0" borderId="7">
      <alignment horizontal="left" wrapText="1" indent="2"/>
    </xf>
    <xf numFmtId="43" fontId="1" fillId="0" borderId="0" applyFont="0" applyFill="0" applyBorder="0" applyAlignment="0" applyProtection="0"/>
  </cellStyleXfs>
  <cellXfs count="33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4" fillId="2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0" fontId="4" fillId="3" borderId="2" xfId="0" quotePrefix="1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left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0" fontId="4" fillId="3" borderId="1" xfId="0" quotePrefix="1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left" vertical="center" wrapText="1"/>
    </xf>
    <xf numFmtId="4" fontId="5" fillId="3" borderId="1" xfId="0" applyNumberFormat="1" applyFont="1" applyFill="1" applyBorder="1" applyAlignment="1">
      <alignment horizontal="center" vertical="center" wrapText="1"/>
    </xf>
    <xf numFmtId="49" fontId="5" fillId="3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0" fontId="5" fillId="3" borderId="2" xfId="0" applyFont="1" applyFill="1" applyBorder="1" applyAlignment="1">
      <alignment horizontal="left" vertical="center" wrapText="1"/>
    </xf>
    <xf numFmtId="4" fontId="6" fillId="4" borderId="1" xfId="0" applyNumberFormat="1" applyFont="1" applyFill="1" applyBorder="1" applyAlignment="1" applyProtection="1">
      <alignment horizontal="center" vertical="top" shrinkToFit="1"/>
      <protection locked="0"/>
    </xf>
    <xf numFmtId="0" fontId="4" fillId="2" borderId="1" xfId="0" applyFont="1" applyFill="1" applyBorder="1" applyAlignment="1">
      <alignment horizontal="center" vertical="center" wrapText="1"/>
    </xf>
    <xf numFmtId="4" fontId="7" fillId="0" borderId="6" xfId="0" applyNumberFormat="1" applyFont="1" applyFill="1" applyBorder="1" applyAlignment="1">
      <alignment horizontal="center" vertical="center" wrapText="1"/>
    </xf>
    <xf numFmtId="4" fontId="6" fillId="4" borderId="1" xfId="0" applyNumberFormat="1" applyFont="1" applyFill="1" applyBorder="1" applyAlignment="1" applyProtection="1">
      <alignment horizontal="center" vertical="center" shrinkToFit="1"/>
      <protection locked="0"/>
    </xf>
    <xf numFmtId="0" fontId="4" fillId="2" borderId="1" xfId="0" applyFont="1" applyFill="1" applyBorder="1" applyAlignment="1">
      <alignment horizontal="center" vertical="center" wrapText="1"/>
    </xf>
    <xf numFmtId="43" fontId="5" fillId="0" borderId="1" xfId="5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0" fillId="3" borderId="4" xfId="0" applyFill="1" applyBorder="1" applyAlignment="1">
      <alignment vertical="center" wrapText="1"/>
    </xf>
    <xf numFmtId="4" fontId="5" fillId="3" borderId="0" xfId="0" applyNumberFormat="1" applyFont="1" applyFill="1" applyBorder="1" applyAlignment="1">
      <alignment horizontal="center" vertical="center" wrapText="1"/>
    </xf>
  </cellXfs>
  <cellStyles count="6">
    <cellStyle name="xl29" xfId="2"/>
    <cellStyle name="xl31" xfId="4"/>
    <cellStyle name="xl44" xfId="3"/>
    <cellStyle name="Обычный" xfId="0" builtinId="0"/>
    <cellStyle name="Обычный 2" xfId="1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5"/>
  <sheetViews>
    <sheetView tabSelected="1" zoomScale="80" zoomScaleNormal="80" workbookViewId="0">
      <pane xSplit="2" ySplit="3" topLeftCell="C35" activePane="bottomRight" state="frozen"/>
      <selection pane="topRight" activeCell="C1" sqref="C1"/>
      <selection pane="bottomLeft" activeCell="A4" sqref="A4"/>
      <selection pane="bottomRight" activeCell="H53" sqref="H53"/>
    </sheetView>
  </sheetViews>
  <sheetFormatPr defaultRowHeight="14.25" x14ac:dyDescent="0.25"/>
  <cols>
    <col min="1" max="1" width="12.42578125" style="1" customWidth="1"/>
    <col min="2" max="2" width="73.5703125" style="3" customWidth="1"/>
    <col min="3" max="3" width="24.42578125" style="1" customWidth="1"/>
    <col min="4" max="5" width="22.85546875" style="1" customWidth="1"/>
    <col min="6" max="6" width="23.28515625" style="1" customWidth="1"/>
    <col min="7" max="7" width="21.42578125" style="1" customWidth="1"/>
    <col min="8" max="8" width="20.140625" style="1" customWidth="1"/>
    <col min="9" max="9" width="9.140625" style="1" hidden="1" customWidth="1"/>
    <col min="10" max="16384" width="9.140625" style="1"/>
  </cols>
  <sheetData>
    <row r="1" spans="1:9" ht="74.25" customHeight="1" x14ac:dyDescent="0.25">
      <c r="A1" s="29" t="s">
        <v>100</v>
      </c>
      <c r="B1" s="29"/>
      <c r="C1" s="29"/>
      <c r="D1" s="29"/>
      <c r="E1" s="29"/>
      <c r="F1" s="29"/>
      <c r="G1" s="29"/>
      <c r="H1" s="29"/>
      <c r="I1" s="29"/>
    </row>
    <row r="2" spans="1:9" ht="81.75" customHeight="1" x14ac:dyDescent="0.25">
      <c r="A2" s="4" t="s">
        <v>82</v>
      </c>
      <c r="B2" s="5" t="s">
        <v>72</v>
      </c>
      <c r="C2" s="27" t="s">
        <v>101</v>
      </c>
      <c r="D2" s="27" t="s">
        <v>103</v>
      </c>
      <c r="E2" s="27" t="s">
        <v>104</v>
      </c>
      <c r="F2" s="27" t="s">
        <v>105</v>
      </c>
      <c r="G2" s="27" t="s">
        <v>106</v>
      </c>
      <c r="H2" s="24" t="s">
        <v>102</v>
      </c>
    </row>
    <row r="3" spans="1:9" s="2" customFormat="1" ht="20.25" customHeight="1" x14ac:dyDescent="0.25">
      <c r="A3" s="9" t="s">
        <v>71</v>
      </c>
      <c r="B3" s="10" t="s">
        <v>70</v>
      </c>
      <c r="C3" s="11">
        <f t="shared" ref="C3:G3" si="0">SUM(C4:C10)</f>
        <v>32440434</v>
      </c>
      <c r="D3" s="11">
        <f t="shared" si="0"/>
        <v>220000</v>
      </c>
      <c r="E3" s="11">
        <f t="shared" si="0"/>
        <v>364508.95</v>
      </c>
      <c r="F3" s="11">
        <f t="shared" si="0"/>
        <v>3562038</v>
      </c>
      <c r="G3" s="11">
        <f t="shared" si="0"/>
        <v>4480803</v>
      </c>
      <c r="H3" s="11">
        <f t="shared" ref="H3:H23" si="1">SUM(C3:G3)</f>
        <v>41067783.950000003</v>
      </c>
    </row>
    <row r="4" spans="1:9" ht="55.5" customHeight="1" x14ac:dyDescent="0.25">
      <c r="A4" s="6" t="s">
        <v>69</v>
      </c>
      <c r="B4" s="7" t="s">
        <v>68</v>
      </c>
      <c r="C4" s="8">
        <v>484571</v>
      </c>
      <c r="D4" s="8"/>
      <c r="E4" s="8"/>
      <c r="F4" s="8">
        <v>88418</v>
      </c>
      <c r="G4" s="8">
        <v>-14057.57</v>
      </c>
      <c r="H4" s="11">
        <f t="shared" si="1"/>
        <v>558931.43000000005</v>
      </c>
    </row>
    <row r="5" spans="1:9" ht="50.25" customHeight="1" x14ac:dyDescent="0.25">
      <c r="A5" s="6" t="s">
        <v>67</v>
      </c>
      <c r="B5" s="7" t="s">
        <v>66</v>
      </c>
      <c r="C5" s="8">
        <v>23406765</v>
      </c>
      <c r="D5" s="26"/>
      <c r="E5" s="26">
        <v>268573.68</v>
      </c>
      <c r="F5" s="8">
        <v>2640797</v>
      </c>
      <c r="G5" s="8">
        <v>397019.81</v>
      </c>
      <c r="H5" s="11">
        <f t="shared" si="1"/>
        <v>26713155.489999998</v>
      </c>
    </row>
    <row r="6" spans="1:9" ht="40.5" customHeight="1" x14ac:dyDescent="0.25">
      <c r="A6" s="17" t="s">
        <v>92</v>
      </c>
      <c r="B6" s="7" t="s">
        <v>91</v>
      </c>
      <c r="C6" s="8">
        <v>4200</v>
      </c>
      <c r="D6" s="8"/>
      <c r="E6" s="8"/>
      <c r="F6" s="8"/>
      <c r="G6" s="8"/>
      <c r="H6" s="11">
        <f t="shared" si="1"/>
        <v>4200</v>
      </c>
    </row>
    <row r="7" spans="1:9" ht="39.75" customHeight="1" x14ac:dyDescent="0.25">
      <c r="A7" s="6" t="s">
        <v>65</v>
      </c>
      <c r="B7" s="7" t="s">
        <v>64</v>
      </c>
      <c r="C7" s="8">
        <v>5898923</v>
      </c>
      <c r="D7" s="8"/>
      <c r="E7" s="8">
        <v>95935.27</v>
      </c>
      <c r="F7" s="8">
        <v>882823</v>
      </c>
      <c r="G7" s="8">
        <v>135246.54</v>
      </c>
      <c r="H7" s="11">
        <f t="shared" si="1"/>
        <v>7012927.8099999996</v>
      </c>
    </row>
    <row r="8" spans="1:9" ht="21" customHeight="1" x14ac:dyDescent="0.25">
      <c r="A8" s="17" t="s">
        <v>107</v>
      </c>
      <c r="B8" s="7" t="s">
        <v>108</v>
      </c>
      <c r="C8" s="8"/>
      <c r="D8" s="8"/>
      <c r="E8" s="8">
        <v>150000</v>
      </c>
      <c r="F8" s="8"/>
      <c r="G8" s="8"/>
      <c r="H8" s="11">
        <f t="shared" si="1"/>
        <v>150000</v>
      </c>
    </row>
    <row r="9" spans="1:9" ht="15.75" x14ac:dyDescent="0.25">
      <c r="A9" s="6" t="s">
        <v>63</v>
      </c>
      <c r="B9" s="7" t="s">
        <v>62</v>
      </c>
      <c r="C9" s="8">
        <v>50000</v>
      </c>
      <c r="D9" s="8"/>
      <c r="E9" s="8"/>
      <c r="F9" s="8">
        <v>-50000</v>
      </c>
      <c r="G9" s="8"/>
      <c r="H9" s="11">
        <f t="shared" si="1"/>
        <v>0</v>
      </c>
    </row>
    <row r="10" spans="1:9" ht="15.75" x14ac:dyDescent="0.25">
      <c r="A10" s="6" t="s">
        <v>61</v>
      </c>
      <c r="B10" s="7" t="s">
        <v>60</v>
      </c>
      <c r="C10" s="8">
        <v>2595975</v>
      </c>
      <c r="D10" s="23">
        <v>220000</v>
      </c>
      <c r="E10" s="23">
        <v>-150000</v>
      </c>
      <c r="F10" s="8"/>
      <c r="G10" s="8">
        <v>3962594.22</v>
      </c>
      <c r="H10" s="11">
        <f t="shared" si="1"/>
        <v>6628569.2200000007</v>
      </c>
    </row>
    <row r="11" spans="1:9" ht="15.75" x14ac:dyDescent="0.25">
      <c r="A11" s="12" t="s">
        <v>59</v>
      </c>
      <c r="B11" s="10" t="s">
        <v>58</v>
      </c>
      <c r="C11" s="11">
        <f>C12</f>
        <v>344983</v>
      </c>
      <c r="D11" s="11">
        <f t="shared" ref="D11:G11" si="2">D12</f>
        <v>0</v>
      </c>
      <c r="E11" s="11">
        <f t="shared" si="2"/>
        <v>0</v>
      </c>
      <c r="F11" s="11">
        <f t="shared" si="2"/>
        <v>0</v>
      </c>
      <c r="G11" s="11">
        <f t="shared" si="2"/>
        <v>463</v>
      </c>
      <c r="H11" s="11">
        <f t="shared" si="1"/>
        <v>345446</v>
      </c>
    </row>
    <row r="12" spans="1:9" ht="15.75" x14ac:dyDescent="0.25">
      <c r="A12" s="6" t="s">
        <v>57</v>
      </c>
      <c r="B12" s="7" t="s">
        <v>56</v>
      </c>
      <c r="C12" s="8">
        <v>344983</v>
      </c>
      <c r="D12" s="8"/>
      <c r="E12" s="8"/>
      <c r="F12" s="8"/>
      <c r="G12" s="8">
        <v>463</v>
      </c>
      <c r="H12" s="11">
        <f t="shared" si="1"/>
        <v>345446</v>
      </c>
    </row>
    <row r="13" spans="1:9" ht="21" customHeight="1" x14ac:dyDescent="0.25">
      <c r="A13" s="12" t="s">
        <v>55</v>
      </c>
      <c r="B13" s="10" t="s">
        <v>54</v>
      </c>
      <c r="C13" s="11">
        <f>C14+C15+C16</f>
        <v>3916318</v>
      </c>
      <c r="D13" s="11">
        <f>D14+D15+D16</f>
        <v>1422</v>
      </c>
      <c r="E13" s="11">
        <f>E14+E15+E16</f>
        <v>0</v>
      </c>
      <c r="F13" s="11">
        <f>F14+F15+F16</f>
        <v>1069790</v>
      </c>
      <c r="G13" s="11">
        <f>G14+G15+G16</f>
        <v>52860.84</v>
      </c>
      <c r="H13" s="11">
        <f t="shared" si="1"/>
        <v>5040390.84</v>
      </c>
    </row>
    <row r="14" spans="1:9" ht="24" customHeight="1" x14ac:dyDescent="0.25">
      <c r="A14" s="6" t="s">
        <v>53</v>
      </c>
      <c r="B14" s="7" t="s">
        <v>94</v>
      </c>
      <c r="C14" s="8">
        <v>0</v>
      </c>
      <c r="D14" s="26"/>
      <c r="E14" s="26"/>
      <c r="F14" s="8"/>
      <c r="G14" s="8">
        <v>0</v>
      </c>
      <c r="H14" s="11">
        <f t="shared" si="1"/>
        <v>0</v>
      </c>
    </row>
    <row r="15" spans="1:9" ht="39" customHeight="1" x14ac:dyDescent="0.25">
      <c r="A15" s="17" t="s">
        <v>95</v>
      </c>
      <c r="B15" s="18" t="s">
        <v>93</v>
      </c>
      <c r="C15" s="8">
        <v>3842460</v>
      </c>
      <c r="D15" s="26"/>
      <c r="E15" s="26"/>
      <c r="F15" s="8">
        <v>1069790</v>
      </c>
      <c r="G15" s="8">
        <v>90160.84</v>
      </c>
      <c r="H15" s="11">
        <f t="shared" si="1"/>
        <v>5002410.84</v>
      </c>
    </row>
    <row r="16" spans="1:9" ht="39" customHeight="1" x14ac:dyDescent="0.25">
      <c r="A16" s="17" t="s">
        <v>96</v>
      </c>
      <c r="B16" s="18" t="s">
        <v>97</v>
      </c>
      <c r="C16" s="8">
        <v>73858</v>
      </c>
      <c r="D16" s="26">
        <v>1422</v>
      </c>
      <c r="E16" s="26"/>
      <c r="F16" s="8"/>
      <c r="G16" s="8">
        <v>-37300</v>
      </c>
      <c r="H16" s="11">
        <f t="shared" si="1"/>
        <v>37980</v>
      </c>
    </row>
    <row r="17" spans="1:8" ht="21" customHeight="1" x14ac:dyDescent="0.25">
      <c r="A17" s="12" t="s">
        <v>52</v>
      </c>
      <c r="B17" s="10" t="s">
        <v>51</v>
      </c>
      <c r="C17" s="11">
        <f t="shared" ref="C17:G17" si="3">SUM(C18:C23)</f>
        <v>9629895.5600000005</v>
      </c>
      <c r="D17" s="11">
        <f t="shared" si="3"/>
        <v>116381885.18000001</v>
      </c>
      <c r="E17" s="11">
        <f t="shared" si="3"/>
        <v>-9550766.3499999996</v>
      </c>
      <c r="F17" s="11">
        <f t="shared" si="3"/>
        <v>-8064116.4800000004</v>
      </c>
      <c r="G17" s="11">
        <f t="shared" si="3"/>
        <v>4397982</v>
      </c>
      <c r="H17" s="11">
        <f t="shared" si="1"/>
        <v>112794879.91000001</v>
      </c>
    </row>
    <row r="18" spans="1:8" ht="15.75" x14ac:dyDescent="0.25">
      <c r="A18" s="6" t="s">
        <v>50</v>
      </c>
      <c r="B18" s="7" t="s">
        <v>49</v>
      </c>
      <c r="C18" s="8">
        <v>45000</v>
      </c>
      <c r="D18" s="8">
        <v>0</v>
      </c>
      <c r="E18" s="8"/>
      <c r="F18" s="8"/>
      <c r="G18" s="8">
        <v>11400</v>
      </c>
      <c r="H18" s="11">
        <f t="shared" si="1"/>
        <v>56400</v>
      </c>
    </row>
    <row r="19" spans="1:8" ht="15.75" x14ac:dyDescent="0.25">
      <c r="A19" s="17" t="s">
        <v>75</v>
      </c>
      <c r="B19" s="7" t="s">
        <v>90</v>
      </c>
      <c r="C19" s="8">
        <v>196036.56</v>
      </c>
      <c r="D19" s="8"/>
      <c r="E19" s="8"/>
      <c r="F19" s="8"/>
      <c r="G19" s="8"/>
      <c r="H19" s="11">
        <f t="shared" si="1"/>
        <v>196036.56</v>
      </c>
    </row>
    <row r="20" spans="1:8" ht="15.75" x14ac:dyDescent="0.25">
      <c r="A20" s="17" t="s">
        <v>84</v>
      </c>
      <c r="B20" s="7" t="s">
        <v>85</v>
      </c>
      <c r="C20" s="8">
        <v>149139</v>
      </c>
      <c r="D20" s="8">
        <v>-149139</v>
      </c>
      <c r="E20" s="8"/>
      <c r="F20" s="8"/>
      <c r="G20" s="8"/>
      <c r="H20" s="11">
        <f t="shared" si="1"/>
        <v>0</v>
      </c>
    </row>
    <row r="21" spans="1:8" ht="15.75" x14ac:dyDescent="0.25">
      <c r="A21" s="6" t="s">
        <v>48</v>
      </c>
      <c r="B21" s="7" t="s">
        <v>47</v>
      </c>
      <c r="C21" s="8">
        <v>2143720</v>
      </c>
      <c r="D21" s="26">
        <v>180043.5</v>
      </c>
      <c r="E21" s="26"/>
      <c r="F21" s="8"/>
      <c r="G21" s="8">
        <v>-2418</v>
      </c>
      <c r="H21" s="11">
        <f t="shared" si="1"/>
        <v>2321345.5</v>
      </c>
    </row>
    <row r="22" spans="1:8" ht="15.75" x14ac:dyDescent="0.25">
      <c r="A22" s="6" t="s">
        <v>46</v>
      </c>
      <c r="B22" s="7" t="s">
        <v>45</v>
      </c>
      <c r="C22" s="8">
        <v>7096000</v>
      </c>
      <c r="D22" s="23">
        <v>116350980.68000001</v>
      </c>
      <c r="E22" s="23">
        <v>-9550766.3499999996</v>
      </c>
      <c r="F22" s="8">
        <v>-8064116.4800000004</v>
      </c>
      <c r="G22" s="8">
        <v>474000</v>
      </c>
      <c r="H22" s="11">
        <f t="shared" si="1"/>
        <v>106306097.85000001</v>
      </c>
    </row>
    <row r="23" spans="1:8" ht="15.75" x14ac:dyDescent="0.25">
      <c r="A23" s="6" t="s">
        <v>44</v>
      </c>
      <c r="B23" s="7" t="s">
        <v>43</v>
      </c>
      <c r="C23" s="8">
        <v>0</v>
      </c>
      <c r="D23" s="8"/>
      <c r="E23" s="8"/>
      <c r="F23" s="8"/>
      <c r="G23" s="8">
        <v>3915000</v>
      </c>
      <c r="H23" s="11">
        <f t="shared" si="1"/>
        <v>3915000</v>
      </c>
    </row>
    <row r="24" spans="1:8" ht="15.75" x14ac:dyDescent="0.25">
      <c r="A24" s="12" t="s">
        <v>42</v>
      </c>
      <c r="B24" s="10" t="s">
        <v>41</v>
      </c>
      <c r="C24" s="11">
        <f>C25+C26+C27+C28</f>
        <v>543468.79</v>
      </c>
      <c r="D24" s="11">
        <f>D25+D26+D27+D28</f>
        <v>149139</v>
      </c>
      <c r="E24" s="11">
        <f>E25+E26+E27+E28</f>
        <v>0</v>
      </c>
      <c r="F24" s="11">
        <f>F25+F26+F27+F28</f>
        <v>0</v>
      </c>
      <c r="G24" s="11">
        <f>G25+G26+G27+G28</f>
        <v>22705.350000000002</v>
      </c>
      <c r="H24" s="11">
        <f>H25+H26+H27+H28</f>
        <v>715313.14000000013</v>
      </c>
    </row>
    <row r="25" spans="1:8" ht="15.75" x14ac:dyDescent="0.25">
      <c r="A25" s="6" t="s">
        <v>40</v>
      </c>
      <c r="B25" s="7" t="s">
        <v>39</v>
      </c>
      <c r="C25" s="8">
        <v>17153</v>
      </c>
      <c r="D25" s="8">
        <v>0</v>
      </c>
      <c r="E25" s="8"/>
      <c r="F25" s="8"/>
      <c r="G25" s="8">
        <v>-952.46</v>
      </c>
      <c r="H25" s="11">
        <f>SUM(C25:G25)</f>
        <v>16200.54</v>
      </c>
    </row>
    <row r="26" spans="1:8" ht="23.25" customHeight="1" x14ac:dyDescent="0.25">
      <c r="A26" s="6" t="s">
        <v>38</v>
      </c>
      <c r="B26" s="7" t="s">
        <v>37</v>
      </c>
      <c r="C26" s="8">
        <v>526315.79</v>
      </c>
      <c r="D26" s="8">
        <v>149139</v>
      </c>
      <c r="E26" s="8"/>
      <c r="F26" s="8"/>
      <c r="G26" s="8">
        <v>23657.81</v>
      </c>
      <c r="H26" s="11">
        <f>SUM(C26:G26)</f>
        <v>699112.60000000009</v>
      </c>
    </row>
    <row r="27" spans="1:8" ht="23.25" customHeight="1" x14ac:dyDescent="0.25">
      <c r="A27" s="17" t="s">
        <v>87</v>
      </c>
      <c r="B27" s="18" t="s">
        <v>86</v>
      </c>
      <c r="C27" s="8">
        <v>0</v>
      </c>
      <c r="D27" s="28"/>
      <c r="E27" s="28"/>
      <c r="F27" s="8"/>
      <c r="G27" s="8"/>
      <c r="H27" s="11">
        <f>SUM(C27:G27)</f>
        <v>0</v>
      </c>
    </row>
    <row r="28" spans="1:8" ht="23.25" customHeight="1" x14ac:dyDescent="0.25">
      <c r="A28" s="17" t="s">
        <v>88</v>
      </c>
      <c r="B28" s="18" t="s">
        <v>89</v>
      </c>
      <c r="C28" s="8">
        <v>0</v>
      </c>
      <c r="D28" s="23"/>
      <c r="E28" s="23"/>
      <c r="F28" s="8"/>
      <c r="G28" s="8">
        <v>0</v>
      </c>
      <c r="H28" s="11">
        <f>SUM(C28:G28)</f>
        <v>0</v>
      </c>
    </row>
    <row r="29" spans="1:8" ht="23.25" customHeight="1" x14ac:dyDescent="0.25">
      <c r="A29" s="19" t="s">
        <v>76</v>
      </c>
      <c r="B29" s="20" t="s">
        <v>77</v>
      </c>
      <c r="C29" s="21">
        <f>C30</f>
        <v>16000</v>
      </c>
      <c r="D29" s="21">
        <f t="shared" ref="D29:G29" si="4">D30</f>
        <v>8082.75</v>
      </c>
      <c r="E29" s="21">
        <f t="shared" si="4"/>
        <v>0</v>
      </c>
      <c r="F29" s="21">
        <f t="shared" si="4"/>
        <v>0</v>
      </c>
      <c r="G29" s="21">
        <f t="shared" si="4"/>
        <v>-3000</v>
      </c>
      <c r="H29" s="11">
        <f>SUM(C29:G29)</f>
        <v>21082.75</v>
      </c>
    </row>
    <row r="30" spans="1:8" ht="23.25" customHeight="1" x14ac:dyDescent="0.25">
      <c r="A30" s="17" t="s">
        <v>78</v>
      </c>
      <c r="B30" s="18" t="s">
        <v>79</v>
      </c>
      <c r="C30" s="8">
        <v>16000</v>
      </c>
      <c r="D30" s="8">
        <v>8082.75</v>
      </c>
      <c r="E30" s="8"/>
      <c r="F30" s="8"/>
      <c r="G30" s="8">
        <v>-3000</v>
      </c>
      <c r="H30" s="11">
        <f>SUM(C30:G30)</f>
        <v>21082.75</v>
      </c>
    </row>
    <row r="31" spans="1:8" ht="15.75" x14ac:dyDescent="0.25">
      <c r="A31" s="12" t="s">
        <v>36</v>
      </c>
      <c r="B31" s="10" t="s">
        <v>35</v>
      </c>
      <c r="C31" s="11">
        <f>C32+C33+C34+C35+C36</f>
        <v>118210081.84</v>
      </c>
      <c r="D31" s="11">
        <f t="shared" ref="D31:G31" si="5">D32+D33+D34+D35+D36</f>
        <v>4206140.7300000004</v>
      </c>
      <c r="E31" s="11">
        <f t="shared" si="5"/>
        <v>3399492.05</v>
      </c>
      <c r="F31" s="11">
        <f t="shared" si="5"/>
        <v>397480</v>
      </c>
      <c r="G31" s="11">
        <f t="shared" si="5"/>
        <v>3596943.0699999994</v>
      </c>
      <c r="H31" s="11">
        <f>SUM(C31:G31)</f>
        <v>129810137.69</v>
      </c>
    </row>
    <row r="32" spans="1:8" ht="15.75" x14ac:dyDescent="0.25">
      <c r="A32" s="13" t="s">
        <v>34</v>
      </c>
      <c r="B32" s="14" t="s">
        <v>33</v>
      </c>
      <c r="C32" s="15">
        <v>18933005</v>
      </c>
      <c r="D32" s="23">
        <v>275000</v>
      </c>
      <c r="E32" s="23"/>
      <c r="F32" s="15"/>
      <c r="G32" s="15">
        <v>-549960.36</v>
      </c>
      <c r="H32" s="11">
        <f>SUM(C32:G32)</f>
        <v>18658044.640000001</v>
      </c>
    </row>
    <row r="33" spans="1:8" ht="23.25" customHeight="1" x14ac:dyDescent="0.25">
      <c r="A33" s="13" t="s">
        <v>32</v>
      </c>
      <c r="B33" s="14" t="s">
        <v>31</v>
      </c>
      <c r="C33" s="15">
        <v>78484983.010000005</v>
      </c>
      <c r="D33" s="23">
        <v>3931140.73</v>
      </c>
      <c r="E33" s="23">
        <v>3385200</v>
      </c>
      <c r="F33" s="23">
        <v>52080</v>
      </c>
      <c r="G33" s="15">
        <v>4835310.54</v>
      </c>
      <c r="H33" s="11">
        <f>SUM(C33:G33)</f>
        <v>90688714.280000016</v>
      </c>
    </row>
    <row r="34" spans="1:8" ht="15.75" x14ac:dyDescent="0.25">
      <c r="A34" s="16" t="s">
        <v>73</v>
      </c>
      <c r="B34" s="14" t="s">
        <v>74</v>
      </c>
      <c r="C34" s="15">
        <v>7490988</v>
      </c>
      <c r="D34" s="15"/>
      <c r="E34" s="32"/>
      <c r="F34" s="25"/>
      <c r="G34" s="15">
        <v>-677907.39</v>
      </c>
      <c r="H34" s="11">
        <f>SUM(C34:G34)</f>
        <v>6813080.6100000003</v>
      </c>
    </row>
    <row r="35" spans="1:8" ht="15.75" x14ac:dyDescent="0.25">
      <c r="A35" s="13" t="s">
        <v>30</v>
      </c>
      <c r="B35" s="14" t="s">
        <v>29</v>
      </c>
      <c r="C35" s="15">
        <v>20000</v>
      </c>
      <c r="D35" s="15"/>
      <c r="E35" s="15"/>
      <c r="F35" s="15"/>
      <c r="G35" s="15">
        <v>-20000</v>
      </c>
      <c r="H35" s="11">
        <f>SUM(C35:G35)</f>
        <v>0</v>
      </c>
    </row>
    <row r="36" spans="1:8" ht="15.75" x14ac:dyDescent="0.25">
      <c r="A36" s="13" t="s">
        <v>28</v>
      </c>
      <c r="B36" s="14" t="s">
        <v>27</v>
      </c>
      <c r="C36" s="15">
        <v>13281105.83</v>
      </c>
      <c r="D36" s="23"/>
      <c r="E36" s="23">
        <v>14292.05</v>
      </c>
      <c r="F36" s="15">
        <v>345400</v>
      </c>
      <c r="G36" s="15">
        <v>9500.2800000000007</v>
      </c>
      <c r="H36" s="11">
        <f>SUM(C36:G36)</f>
        <v>13650298.16</v>
      </c>
    </row>
    <row r="37" spans="1:8" ht="15.75" x14ac:dyDescent="0.25">
      <c r="A37" s="12" t="s">
        <v>26</v>
      </c>
      <c r="B37" s="10" t="s">
        <v>25</v>
      </c>
      <c r="C37" s="11">
        <f>C38</f>
        <v>18355187.199999999</v>
      </c>
      <c r="D37" s="11">
        <f t="shared" ref="D37:G37" si="6">D38+D39</f>
        <v>273800</v>
      </c>
      <c r="E37" s="11">
        <f t="shared" si="6"/>
        <v>0</v>
      </c>
      <c r="F37" s="11">
        <f t="shared" si="6"/>
        <v>935212</v>
      </c>
      <c r="G37" s="11">
        <f t="shared" si="6"/>
        <v>5014112.62</v>
      </c>
      <c r="H37" s="11">
        <f>SUM(C37:G37)</f>
        <v>24578311.82</v>
      </c>
    </row>
    <row r="38" spans="1:8" ht="14.25" customHeight="1" x14ac:dyDescent="0.25">
      <c r="A38" s="13" t="s">
        <v>24</v>
      </c>
      <c r="B38" s="14" t="s">
        <v>23</v>
      </c>
      <c r="C38" s="15">
        <v>18355187.199999999</v>
      </c>
      <c r="D38" s="15">
        <v>273800</v>
      </c>
      <c r="E38" s="15"/>
      <c r="F38" s="15">
        <v>935212</v>
      </c>
      <c r="G38" s="15">
        <v>5014112.62</v>
      </c>
      <c r="H38" s="11">
        <f>SUM(C38:G38)</f>
        <v>24578311.82</v>
      </c>
    </row>
    <row r="39" spans="1:8" ht="18" hidden="1" customHeight="1" x14ac:dyDescent="0.25">
      <c r="A39" s="13" t="s">
        <v>22</v>
      </c>
      <c r="B39" s="14" t="s">
        <v>21</v>
      </c>
      <c r="C39" s="15">
        <v>0</v>
      </c>
      <c r="D39" s="15"/>
      <c r="E39" s="15"/>
      <c r="F39" s="15"/>
      <c r="G39" s="15"/>
      <c r="H39" s="11">
        <f>SUM(C39:G39)</f>
        <v>0</v>
      </c>
    </row>
    <row r="40" spans="1:8" ht="15.75" x14ac:dyDescent="0.25">
      <c r="A40" s="12" t="s">
        <v>20</v>
      </c>
      <c r="B40" s="10" t="s">
        <v>19</v>
      </c>
      <c r="C40" s="11">
        <f>C41+C42+C43+C44</f>
        <v>32371383</v>
      </c>
      <c r="D40" s="11">
        <f t="shared" ref="D40:G40" si="7">D41+D42+D43+D44</f>
        <v>2397417</v>
      </c>
      <c r="E40" s="11">
        <f t="shared" si="7"/>
        <v>0</v>
      </c>
      <c r="F40" s="11">
        <f t="shared" si="7"/>
        <v>50000</v>
      </c>
      <c r="G40" s="11">
        <f t="shared" si="7"/>
        <v>-6999202</v>
      </c>
      <c r="H40" s="11">
        <f>SUM(C40:G40)</f>
        <v>27819598</v>
      </c>
    </row>
    <row r="41" spans="1:8" ht="15.75" x14ac:dyDescent="0.25">
      <c r="A41" s="13" t="s">
        <v>18</v>
      </c>
      <c r="B41" s="14" t="s">
        <v>17</v>
      </c>
      <c r="C41" s="15">
        <v>1640094</v>
      </c>
      <c r="D41" s="15"/>
      <c r="E41" s="15"/>
      <c r="F41" s="15"/>
      <c r="G41" s="15">
        <v>174246</v>
      </c>
      <c r="H41" s="11">
        <f>SUM(C41:G41)</f>
        <v>1814340</v>
      </c>
    </row>
    <row r="42" spans="1:8" ht="15.75" x14ac:dyDescent="0.25">
      <c r="A42" s="13" t="s">
        <v>16</v>
      </c>
      <c r="B42" s="14" t="s">
        <v>15</v>
      </c>
      <c r="C42" s="15">
        <v>0</v>
      </c>
      <c r="D42" s="15"/>
      <c r="E42" s="15"/>
      <c r="F42" s="15"/>
      <c r="G42" s="15">
        <v>0</v>
      </c>
      <c r="H42" s="11">
        <f>SUM(C42:G42)</f>
        <v>0</v>
      </c>
    </row>
    <row r="43" spans="1:8" ht="15.75" x14ac:dyDescent="0.25">
      <c r="A43" s="13" t="s">
        <v>14</v>
      </c>
      <c r="B43" s="14" t="s">
        <v>13</v>
      </c>
      <c r="C43" s="15">
        <v>30681289</v>
      </c>
      <c r="D43" s="15">
        <v>2397417</v>
      </c>
      <c r="E43" s="15"/>
      <c r="F43" s="23"/>
      <c r="G43" s="15">
        <v>-7173448</v>
      </c>
      <c r="H43" s="11">
        <f>SUM(C43:G43)</f>
        <v>25905258</v>
      </c>
    </row>
    <row r="44" spans="1:8" ht="15.75" x14ac:dyDescent="0.25">
      <c r="A44" s="13" t="s">
        <v>12</v>
      </c>
      <c r="B44" s="14" t="s">
        <v>11</v>
      </c>
      <c r="C44" s="15">
        <v>50000</v>
      </c>
      <c r="D44" s="15"/>
      <c r="E44" s="15"/>
      <c r="F44" s="15">
        <v>50000</v>
      </c>
      <c r="G44" s="15"/>
      <c r="H44" s="11">
        <f>SUM(C44:G44)</f>
        <v>100000</v>
      </c>
    </row>
    <row r="45" spans="1:8" ht="15.75" x14ac:dyDescent="0.25">
      <c r="A45" s="12" t="s">
        <v>10</v>
      </c>
      <c r="B45" s="10" t="s">
        <v>9</v>
      </c>
      <c r="C45" s="11">
        <f>C46+C47+C48</f>
        <v>4034871</v>
      </c>
      <c r="D45" s="11">
        <f t="shared" ref="D45:G45" si="8">D46+D47+D48</f>
        <v>153809</v>
      </c>
      <c r="E45" s="11">
        <f t="shared" si="8"/>
        <v>40497.850000000006</v>
      </c>
      <c r="F45" s="11">
        <f t="shared" si="8"/>
        <v>242560</v>
      </c>
      <c r="G45" s="11">
        <f t="shared" si="8"/>
        <v>1372.0999999999985</v>
      </c>
      <c r="H45" s="11">
        <f>SUM(C45:G45)</f>
        <v>4473109.9499999993</v>
      </c>
    </row>
    <row r="46" spans="1:8" ht="15.75" x14ac:dyDescent="0.25">
      <c r="A46" s="13" t="s">
        <v>8</v>
      </c>
      <c r="B46" s="14" t="s">
        <v>7</v>
      </c>
      <c r="C46" s="15">
        <v>0</v>
      </c>
      <c r="D46" s="15">
        <v>0</v>
      </c>
      <c r="E46" s="15">
        <v>34398.800000000003</v>
      </c>
      <c r="F46" s="23">
        <v>0</v>
      </c>
      <c r="G46" s="15"/>
      <c r="H46" s="11">
        <f>SUM(C46:G46)</f>
        <v>34398.800000000003</v>
      </c>
    </row>
    <row r="47" spans="1:8" ht="15.75" x14ac:dyDescent="0.25">
      <c r="A47" s="16" t="s">
        <v>80</v>
      </c>
      <c r="B47" s="22" t="s">
        <v>81</v>
      </c>
      <c r="C47" s="15">
        <v>381000</v>
      </c>
      <c r="D47" s="15"/>
      <c r="E47" s="15"/>
      <c r="F47" s="15">
        <v>0</v>
      </c>
      <c r="G47" s="15">
        <v>20621.78</v>
      </c>
      <c r="H47" s="11">
        <f>SUM(C47:G47)</f>
        <v>401621.78</v>
      </c>
    </row>
    <row r="48" spans="1:8" ht="15.75" x14ac:dyDescent="0.25">
      <c r="A48" s="16" t="s">
        <v>98</v>
      </c>
      <c r="B48" s="22" t="s">
        <v>99</v>
      </c>
      <c r="C48" s="15">
        <v>3653871</v>
      </c>
      <c r="D48" s="15">
        <v>153809</v>
      </c>
      <c r="E48" s="15">
        <v>6099.05</v>
      </c>
      <c r="F48" s="15">
        <v>242560</v>
      </c>
      <c r="G48" s="15">
        <v>-19249.68</v>
      </c>
      <c r="H48" s="11">
        <f>SUM(C48:G48)</f>
        <v>4037089.3699999996</v>
      </c>
    </row>
    <row r="49" spans="1:8" ht="36" customHeight="1" x14ac:dyDescent="0.25">
      <c r="A49" s="12" t="s">
        <v>6</v>
      </c>
      <c r="B49" s="10" t="s">
        <v>5</v>
      </c>
      <c r="C49" s="11">
        <f>C50+C52+C51</f>
        <v>5138000</v>
      </c>
      <c r="D49" s="11">
        <f t="shared" ref="D49:G49" si="9">D50+D52+D51</f>
        <v>864100</v>
      </c>
      <c r="E49" s="11">
        <f t="shared" si="9"/>
        <v>0</v>
      </c>
      <c r="F49" s="11">
        <f t="shared" si="9"/>
        <v>0</v>
      </c>
      <c r="G49" s="11">
        <f t="shared" si="9"/>
        <v>6665200</v>
      </c>
      <c r="H49" s="11">
        <f>SUM(C49:G49)</f>
        <v>12667300</v>
      </c>
    </row>
    <row r="50" spans="1:8" ht="34.5" customHeight="1" x14ac:dyDescent="0.25">
      <c r="A50" s="13" t="s">
        <v>4</v>
      </c>
      <c r="B50" s="14" t="s">
        <v>3</v>
      </c>
      <c r="C50" s="15">
        <v>338000</v>
      </c>
      <c r="D50" s="15"/>
      <c r="E50" s="15"/>
      <c r="F50" s="15"/>
      <c r="G50" s="15">
        <v>0</v>
      </c>
      <c r="H50" s="11">
        <f>SUM(C50:G50)</f>
        <v>338000</v>
      </c>
    </row>
    <row r="51" spans="1:8" ht="34.5" customHeight="1" x14ac:dyDescent="0.25">
      <c r="A51" s="13" t="s">
        <v>2</v>
      </c>
      <c r="B51" s="14" t="s">
        <v>1</v>
      </c>
      <c r="C51" s="15">
        <v>0</v>
      </c>
      <c r="D51" s="15">
        <v>0</v>
      </c>
      <c r="E51" s="15"/>
      <c r="F51" s="15">
        <v>0</v>
      </c>
      <c r="G51" s="15"/>
      <c r="H51" s="11">
        <f>SUM(C51:G51)</f>
        <v>0</v>
      </c>
    </row>
    <row r="52" spans="1:8" ht="16.5" customHeight="1" x14ac:dyDescent="0.25">
      <c r="A52" s="13">
        <v>1403</v>
      </c>
      <c r="B52" s="14" t="s">
        <v>83</v>
      </c>
      <c r="C52" s="15">
        <v>4800000</v>
      </c>
      <c r="D52" s="15">
        <v>864100</v>
      </c>
      <c r="E52" s="15"/>
      <c r="F52" s="15"/>
      <c r="G52" s="15">
        <v>6665200</v>
      </c>
      <c r="H52" s="11">
        <f>SUM(C52:G52)</f>
        <v>12329300</v>
      </c>
    </row>
    <row r="53" spans="1:8" ht="15.75" x14ac:dyDescent="0.25">
      <c r="A53" s="30" t="s">
        <v>0</v>
      </c>
      <c r="B53" s="31"/>
      <c r="C53" s="11">
        <f>C3+C11+C13+C17+C24+C29+C31+C37+C40+C45+C49</f>
        <v>225000622.38999999</v>
      </c>
      <c r="D53" s="11">
        <f>D3+D11+D13+D17+D24+D29+D31+D37+D40+D45+D49</f>
        <v>124655795.66000001</v>
      </c>
      <c r="E53" s="11">
        <f>E3+E11+E13+E17+E24+E29+E31+E37+E40+E45+E49</f>
        <v>-5746267.5000000009</v>
      </c>
      <c r="F53" s="11">
        <f>F3+F11+F13+F17+F24+F29+F31+F37+F40+F45+F49</f>
        <v>-1807036.4800000004</v>
      </c>
      <c r="G53" s="11">
        <f>G3+G11+G13+G17+G24+G29+G31+G37+G40+G45+G49</f>
        <v>17230239.979999997</v>
      </c>
      <c r="H53" s="11">
        <f>SUM(C53:G53)</f>
        <v>359333354.05000001</v>
      </c>
    </row>
    <row r="55" spans="1:8" ht="29.25" customHeight="1" x14ac:dyDescent="0.25"/>
  </sheetData>
  <mergeCells count="2">
    <mergeCell ref="A1:I1"/>
    <mergeCell ref="A53:B53"/>
  </mergeCells>
  <pageMargins left="0.15748031496062992" right="0.19685039370078741" top="0.27559055118110237" bottom="0.27559055118110237" header="0.31496062992125984" footer="0.31496062992125984"/>
  <pageSetup paperSize="9" scale="6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расходы</vt:lpstr>
      <vt:lpstr>расходы!Заголовки_для_печати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Бурштейн</dc:creator>
  <cp:lastModifiedBy>Наталья</cp:lastModifiedBy>
  <cp:lastPrinted>2017-05-22T07:04:51Z</cp:lastPrinted>
  <dcterms:created xsi:type="dcterms:W3CDTF">2017-05-22T06:23:45Z</dcterms:created>
  <dcterms:modified xsi:type="dcterms:W3CDTF">2025-01-29T09:27:07Z</dcterms:modified>
</cp:coreProperties>
</file>