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0620"/>
  </bookViews>
  <sheets>
    <sheet name="расходы" sheetId="1" r:id="rId1"/>
  </sheets>
  <definedNames>
    <definedName name="_xlnm._FilterDatabase" localSheetId="0" hidden="1">расходы!$A$2:$J$49</definedName>
    <definedName name="_xlnm.Print_Titles" localSheetId="0">расходы!$2:$2</definedName>
  </definedNames>
  <calcPr calcId="144525"/>
</workbook>
</file>

<file path=xl/calcChain.xml><?xml version="1.0" encoding="utf-8"?>
<calcChain xmlns="http://schemas.openxmlformats.org/spreadsheetml/2006/main">
  <c r="G3" i="1" l="1"/>
  <c r="G10" i="1"/>
  <c r="G12" i="1"/>
  <c r="G14" i="1"/>
  <c r="G21" i="1"/>
  <c r="G26" i="1"/>
  <c r="G34" i="1"/>
  <c r="G37" i="1"/>
  <c r="G45" i="1"/>
  <c r="G42" i="1"/>
  <c r="F10" i="1"/>
  <c r="F12" i="1"/>
  <c r="F14" i="1"/>
  <c r="F21" i="1"/>
  <c r="F3" i="1"/>
  <c r="F26" i="1"/>
  <c r="F34" i="1"/>
  <c r="F45" i="1"/>
  <c r="F42" i="1"/>
  <c r="F37" i="1"/>
  <c r="F28" i="1"/>
  <c r="G28" i="1"/>
  <c r="E37" i="1"/>
  <c r="C21" i="1"/>
  <c r="G49" i="1" l="1"/>
  <c r="F49" i="1"/>
  <c r="H21" i="1"/>
  <c r="E21" i="1"/>
  <c r="J24" i="1"/>
  <c r="J25" i="1"/>
  <c r="D21" i="1"/>
  <c r="I21" i="1"/>
  <c r="J17" i="1"/>
  <c r="J47" i="1" l="1"/>
  <c r="D45" i="1"/>
  <c r="E45" i="1"/>
  <c r="H45" i="1"/>
  <c r="I45" i="1"/>
  <c r="C45" i="1"/>
  <c r="J44" i="1" l="1"/>
  <c r="D42" i="1"/>
  <c r="E42" i="1"/>
  <c r="H42" i="1"/>
  <c r="C42" i="1"/>
  <c r="D26" i="1"/>
  <c r="E26" i="1"/>
  <c r="H26" i="1"/>
  <c r="J27" i="1"/>
  <c r="J26" i="1" l="1"/>
  <c r="J6" i="1"/>
  <c r="J16" i="1" l="1"/>
  <c r="I42" i="1" l="1"/>
  <c r="D37" i="1"/>
  <c r="H37" i="1"/>
  <c r="I37" i="1"/>
  <c r="C37" i="1"/>
  <c r="D34" i="1"/>
  <c r="E34" i="1"/>
  <c r="H34" i="1"/>
  <c r="I34" i="1"/>
  <c r="D28" i="1"/>
  <c r="E28" i="1"/>
  <c r="H28" i="1"/>
  <c r="I28" i="1"/>
  <c r="C28" i="1"/>
  <c r="D14" i="1"/>
  <c r="E14" i="1"/>
  <c r="H14" i="1"/>
  <c r="I14" i="1"/>
  <c r="C14" i="1"/>
  <c r="D12" i="1"/>
  <c r="E12" i="1"/>
  <c r="H12" i="1"/>
  <c r="I12" i="1"/>
  <c r="C12" i="1"/>
  <c r="D10" i="1"/>
  <c r="E10" i="1"/>
  <c r="H10" i="1"/>
  <c r="I10" i="1"/>
  <c r="D3" i="1"/>
  <c r="E3" i="1"/>
  <c r="H3" i="1"/>
  <c r="I3" i="1"/>
  <c r="C3" i="1"/>
  <c r="J4" i="1"/>
  <c r="J5" i="1"/>
  <c r="J7" i="1"/>
  <c r="J8" i="1"/>
  <c r="J9" i="1"/>
  <c r="J11" i="1"/>
  <c r="J13" i="1"/>
  <c r="J15" i="1"/>
  <c r="J18" i="1"/>
  <c r="J19" i="1"/>
  <c r="J20" i="1"/>
  <c r="J22" i="1"/>
  <c r="J23" i="1"/>
  <c r="J29" i="1"/>
  <c r="J30" i="1"/>
  <c r="J31" i="1"/>
  <c r="J32" i="1"/>
  <c r="J33" i="1"/>
  <c r="J35" i="1"/>
  <c r="J36" i="1"/>
  <c r="J38" i="1"/>
  <c r="J39" i="1"/>
  <c r="J40" i="1"/>
  <c r="J41" i="1"/>
  <c r="J43" i="1"/>
  <c r="J46" i="1"/>
  <c r="J48" i="1"/>
  <c r="J21" i="1" l="1"/>
  <c r="H49" i="1"/>
  <c r="C49" i="1"/>
  <c r="E49" i="1"/>
  <c r="D49" i="1"/>
  <c r="I49" i="1"/>
  <c r="J45" i="1"/>
  <c r="J42" i="1"/>
  <c r="J37" i="1"/>
  <c r="J28" i="1"/>
  <c r="J34" i="1"/>
  <c r="J10" i="1"/>
  <c r="J14" i="1"/>
  <c r="J12" i="1"/>
  <c r="J3" i="1"/>
  <c r="J49" i="1" l="1"/>
</calcChain>
</file>

<file path=xl/sharedStrings.xml><?xml version="1.0" encoding="utf-8"?>
<sst xmlns="http://schemas.openxmlformats.org/spreadsheetml/2006/main" count="100" uniqueCount="100">
  <si>
    <t>Общий итог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</si>
  <si>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</si>
  <si>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</si>
  <si>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</si>
  <si>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</si>
  <si>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Межбюджетные трансферты общего характера бюджетам бюджетной системы Российской Федерации</t>
  </si>
  <si>
    <t>1400</t>
  </si>
  <si>
    <t>Физическая культура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</si>
  <si>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</si>
  <si>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</si>
  <si>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</si>
  <si>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</si>
  <si>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</si>
  <si>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</si>
  <si>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</si>
  <si>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</si>
  <si>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</si>
  <si>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Пенсионное обеспечение</t>
  </si>
  <si>
    <t>1001</t>
  </si>
  <si>
    <t>Социальная политика</t>
  </si>
  <si>
    <t>1000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</si>
  <si>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</si>
  <si>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</si>
  <si>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</si>
  <si>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</si>
  <si>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</si>
  <si>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</si>
  <si>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</si>
  <si>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</si>
  <si>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</si>
  <si>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</si>
  <si>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</si>
  <si>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</si>
  <si>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</si>
  <si>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</si>
  <si>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</si>
  <si>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</si>
  <si>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</si>
  <si>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</si>
  <si>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</si>
  <si>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</si>
  <si>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</si>
  <si>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</si>
  <si>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</si>
  <si>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</si>
  <si>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</si>
  <si>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</si>
  <si>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</si>
  <si>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</si>
  <si>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Общеэкономические вопросы</t>
  </si>
  <si>
    <t>0401</t>
  </si>
  <si>
    <t>Национальная экономика</t>
  </si>
  <si>
    <t>0400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</si>
  <si>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</si>
  <si>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</si>
  <si>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</si>
  <si>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0300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</si>
  <si>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</si>
  <si>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</si>
  <si>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</si>
  <si>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</si>
  <si>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</si>
  <si>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</si>
  <si>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</si>
  <si>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</si>
  <si>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</si>
  <si>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</si>
  <si>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</si>
  <si>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</si>
  <si>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</si>
  <si>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</si>
  <si>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</si>
  <si>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</si>
  <si>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Наименование раздела, подраздела</t>
  </si>
  <si>
    <t>0703</t>
  </si>
  <si>
    <t>Дополнительное образование</t>
  </si>
  <si>
    <t>0405</t>
  </si>
  <si>
    <t>0600</t>
  </si>
  <si>
    <t>Охрана окружающей среды</t>
  </si>
  <si>
    <t>0605</t>
  </si>
  <si>
    <t>Другие вопросы в области охраны окружающей среды</t>
  </si>
  <si>
    <t>1102</t>
  </si>
  <si>
    <t>Массовый спорт</t>
  </si>
  <si>
    <t xml:space="preserve">                         </t>
  </si>
  <si>
    <t>Прочие мебюджетные трансферты общего характера</t>
  </si>
  <si>
    <t>0406</t>
  </si>
  <si>
    <t>Водное хозяйство</t>
  </si>
  <si>
    <t>Благоустройство</t>
  </si>
  <si>
    <t>0503</t>
  </si>
  <si>
    <t>0505</t>
  </si>
  <si>
    <t>Другие вопросы в области жилищно-коммунального хозяйства</t>
  </si>
  <si>
    <t>Сумма на 2021 год Решение  от 11.12.2020 № 6-106 (первоначальный)</t>
  </si>
  <si>
    <t>Решение от 19.03.2021                    № 6-119</t>
  </si>
  <si>
    <t>Решение от 30.06.2021                    № 6-128</t>
  </si>
  <si>
    <t>Решение от 29.09.2021                 № 6-153</t>
  </si>
  <si>
    <t>Решение от 28.12.2021                № 6-178</t>
  </si>
  <si>
    <t>Сумма 
на 2021 год                                            (с учётом изменений)</t>
  </si>
  <si>
    <r>
      <t xml:space="preserve">Сведения о внесенных  изменениях в решение Рогнединского районного Совета народных депутатов "О бюджете Рогнединского муниципального района Брянской области на 2021 год и на плановый период 2022 и 2023 годов"  за 2021 год  в течение 2021 года, в части расходов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рублей</t>
    </r>
  </si>
  <si>
    <t>Решение от 26.02.2021                                      № 6-112</t>
  </si>
  <si>
    <t>Сельское хозяйство и рыболовство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</si>
</sst>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49" fontId="8" fillId="0" borderId="5">
      <alignment horizontal="left" vertical="center" wrapText="1" indent="1"/>
    </xf>
    <xf numFmtId="49" fontId="9" fillId="0" borderId="6">
      <alignment horizontal="center"/>
    </xf>
    <xf numFmtId="0" fontId="9" fillId="0" borderId="7">
      <alignment horizontal="left" wrapText="1" indent="2"/>
    </xf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4" fontId="6" fillId="4" borderId="1" xfId="0" applyNumberFormat="1" applyFont="1" applyFill="1" applyBorder="1" applyAlignment="1" applyProtection="1">
      <alignment horizontal="center" vertical="top" shrinkToFit="1"/>
      <protection locked="0"/>
    </xf>
    <xf numFmtId="0" fontId="4" fillId="2" borderId="1" xfId="0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>
      <alignment horizontal="center" vertical="center" wrapText="1"/>
    </xf>
  </cellXfs>
  <cellStyles count="5">
    <cellStyle name="xl29" xfId="2"/>
    <cellStyle name="xl31" xfId="4"/>
    <cellStyle name="xl44" xfId="3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abSelected="1" zoomScale="80" zoomScaleNormal="80" workbookViewId="0">
      <pane xSplit="2" ySplit="3" topLeftCell="D34" activePane="bottomRight" state="frozen"/>
      <selection pane="topRight" activeCell="C1" sqref="C1"/>
      <selection pane="bottomLeft" activeCell="A4" sqref="A4"/>
      <selection pane="bottomRight" activeCell="H48" sqref="H48"/>
    </sheetView>
  </sheetViews>
  <sheetFormatPr defaultRowHeight="14.25" x14ac:dyDescent="0.25"/>
  <cols>
    <col min="1" max="1" width="12.42578125" style="1" customWidth="1"/>
    <col min="2" max="2" width="73.5703125" style="3" customWidth="1"/>
    <col min="3" max="3" width="24.42578125" style="1" customWidth="1"/>
    <col min="4" max="4" width="22.85546875" style="1" customWidth="1"/>
    <col min="5" max="7" width="23.28515625" style="1" customWidth="1"/>
    <col min="8" max="8" width="20.85546875" style="1" customWidth="1"/>
    <col min="9" max="9" width="19.7109375" style="1" hidden="1" customWidth="1"/>
    <col min="10" max="10" width="20.28515625" style="1" customWidth="1"/>
    <col min="11" max="16384" width="9.140625" style="1"/>
  </cols>
  <sheetData>
    <row r="1" spans="1:11" ht="74.25" customHeight="1" x14ac:dyDescent="0.25">
      <c r="A1" s="23" t="s">
        <v>97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81.75" customHeight="1" x14ac:dyDescent="0.25">
      <c r="A2" s="4" t="s">
        <v>83</v>
      </c>
      <c r="B2" s="5" t="s">
        <v>73</v>
      </c>
      <c r="C2" s="30" t="s">
        <v>91</v>
      </c>
      <c r="D2" s="30" t="s">
        <v>98</v>
      </c>
      <c r="E2" s="30" t="s">
        <v>92</v>
      </c>
      <c r="F2" s="30" t="s">
        <v>93</v>
      </c>
      <c r="G2" s="30" t="s">
        <v>94</v>
      </c>
      <c r="H2" s="30" t="s">
        <v>95</v>
      </c>
      <c r="I2" s="27"/>
      <c r="J2" s="27" t="s">
        <v>96</v>
      </c>
    </row>
    <row r="3" spans="1:11" s="2" customFormat="1" ht="20.25" customHeight="1" x14ac:dyDescent="0.25">
      <c r="A3" s="9" t="s">
        <v>72</v>
      </c>
      <c r="B3" s="10" t="s">
        <v>71</v>
      </c>
      <c r="C3" s="11">
        <f t="shared" ref="C3:I3" si="0">SUM(C4:C9)</f>
        <v>24831199.300000001</v>
      </c>
      <c r="D3" s="11">
        <f t="shared" si="0"/>
        <v>568335.56000000006</v>
      </c>
      <c r="E3" s="11">
        <f t="shared" si="0"/>
        <v>0</v>
      </c>
      <c r="F3" s="11">
        <f t="shared" si="0"/>
        <v>0</v>
      </c>
      <c r="G3" s="11">
        <f t="shared" si="0"/>
        <v>0</v>
      </c>
      <c r="H3" s="11">
        <f t="shared" si="0"/>
        <v>1290792.97</v>
      </c>
      <c r="I3" s="11">
        <f t="shared" si="0"/>
        <v>0</v>
      </c>
      <c r="J3" s="11">
        <f>SUM(C3:I3)</f>
        <v>26690327.829999998</v>
      </c>
    </row>
    <row r="4" spans="1:11" ht="55.5" customHeight="1" x14ac:dyDescent="0.25">
      <c r="A4" s="6" t="s">
        <v>70</v>
      </c>
      <c r="B4" s="7" t="s">
        <v>69</v>
      </c>
      <c r="C4" s="8">
        <v>438671</v>
      </c>
      <c r="D4" s="8"/>
      <c r="E4" s="8"/>
      <c r="F4" s="8"/>
      <c r="G4" s="8"/>
      <c r="H4" s="8">
        <v>9548.5499999999993</v>
      </c>
      <c r="I4" s="8"/>
      <c r="J4" s="11">
        <f>SUM(C4:I4)</f>
        <v>448219.55</v>
      </c>
    </row>
    <row r="5" spans="1:11" ht="50.25" customHeight="1" x14ac:dyDescent="0.25">
      <c r="A5" s="6" t="s">
        <v>68</v>
      </c>
      <c r="B5" s="7" t="s">
        <v>67</v>
      </c>
      <c r="C5" s="8">
        <v>16643357.300000001</v>
      </c>
      <c r="D5" s="29">
        <v>568335.56000000006</v>
      </c>
      <c r="E5" s="8"/>
      <c r="F5" s="8"/>
      <c r="G5" s="8"/>
      <c r="H5" s="8">
        <v>837841.97</v>
      </c>
      <c r="I5" s="8"/>
      <c r="J5" s="11">
        <f>SUM(C5:I5)</f>
        <v>18049534.829999998</v>
      </c>
    </row>
    <row r="6" spans="1:11" ht="20.25" hidden="1" customHeight="1" x14ac:dyDescent="0.25">
      <c r="A6" s="17"/>
      <c r="B6" s="7"/>
      <c r="C6" s="8"/>
      <c r="D6" s="8"/>
      <c r="E6" s="8"/>
      <c r="F6" s="8"/>
      <c r="G6" s="8"/>
      <c r="H6" s="8"/>
      <c r="I6" s="8"/>
      <c r="J6" s="11">
        <f>SUM(C6:I6)</f>
        <v>0</v>
      </c>
    </row>
    <row r="7" spans="1:11" ht="39.75" customHeight="1" x14ac:dyDescent="0.25">
      <c r="A7" s="6" t="s">
        <v>66</v>
      </c>
      <c r="B7" s="7" t="s">
        <v>65</v>
      </c>
      <c r="C7" s="8">
        <v>5205889</v>
      </c>
      <c r="D7" s="8"/>
      <c r="E7" s="8"/>
      <c r="F7" s="8"/>
      <c r="G7" s="8"/>
      <c r="H7" s="8">
        <v>223091.16</v>
      </c>
      <c r="I7" s="8"/>
      <c r="J7" s="11">
        <f>SUM(C7:I7)</f>
        <v>5428980.1600000001</v>
      </c>
    </row>
    <row r="8" spans="1:11" ht="15.75" x14ac:dyDescent="0.25">
      <c r="A8" s="6" t="s">
        <v>64</v>
      </c>
      <c r="B8" s="7" t="s">
        <v>63</v>
      </c>
      <c r="C8" s="8">
        <v>150000</v>
      </c>
      <c r="D8" s="8"/>
      <c r="E8" s="8"/>
      <c r="F8" s="8"/>
      <c r="G8" s="8">
        <v>-50000</v>
      </c>
      <c r="H8" s="8">
        <v>-100000</v>
      </c>
      <c r="I8" s="8"/>
      <c r="J8" s="11">
        <f>SUM(C8:I8)</f>
        <v>0</v>
      </c>
    </row>
    <row r="9" spans="1:11" ht="15.75" x14ac:dyDescent="0.25">
      <c r="A9" s="6" t="s">
        <v>62</v>
      </c>
      <c r="B9" s="7" t="s">
        <v>61</v>
      </c>
      <c r="C9" s="8">
        <v>2393282</v>
      </c>
      <c r="D9" s="26"/>
      <c r="E9" s="8"/>
      <c r="F9" s="8"/>
      <c r="G9" s="8">
        <v>50000</v>
      </c>
      <c r="H9" s="8">
        <v>320311.28999999998</v>
      </c>
      <c r="I9" s="8"/>
      <c r="J9" s="11">
        <f>SUM(C9:I9)</f>
        <v>2763593.29</v>
      </c>
    </row>
    <row r="10" spans="1:11" ht="15.75" x14ac:dyDescent="0.25">
      <c r="A10" s="12" t="s">
        <v>60</v>
      </c>
      <c r="B10" s="10" t="s">
        <v>59</v>
      </c>
      <c r="C10" s="11">
        <v>888357</v>
      </c>
      <c r="D10" s="11">
        <f t="shared" ref="D10:I10" si="1">D11</f>
        <v>0</v>
      </c>
      <c r="E10" s="11">
        <f t="shared" si="1"/>
        <v>0</v>
      </c>
      <c r="F10" s="11">
        <f t="shared" si="1"/>
        <v>0</v>
      </c>
      <c r="G10" s="11">
        <f t="shared" si="1"/>
        <v>0</v>
      </c>
      <c r="H10" s="11">
        <f t="shared" si="1"/>
        <v>26494</v>
      </c>
      <c r="I10" s="11">
        <f t="shared" si="1"/>
        <v>0</v>
      </c>
      <c r="J10" s="11">
        <f>SUM(C10:I10)</f>
        <v>914851</v>
      </c>
    </row>
    <row r="11" spans="1:11" ht="15.75" x14ac:dyDescent="0.25">
      <c r="A11" s="6" t="s">
        <v>58</v>
      </c>
      <c r="B11" s="7" t="s">
        <v>57</v>
      </c>
      <c r="C11" s="8">
        <v>888357</v>
      </c>
      <c r="D11" s="8"/>
      <c r="E11" s="8"/>
      <c r="F11" s="8"/>
      <c r="G11" s="8"/>
      <c r="H11" s="8">
        <v>26494</v>
      </c>
      <c r="I11" s="8"/>
      <c r="J11" s="11">
        <f>SUM(C11:I11)</f>
        <v>914851</v>
      </c>
    </row>
    <row r="12" spans="1:11" ht="21" customHeight="1" x14ac:dyDescent="0.25">
      <c r="A12" s="12" t="s">
        <v>56</v>
      </c>
      <c r="B12" s="10" t="s">
        <v>55</v>
      </c>
      <c r="C12" s="11">
        <f>C13</f>
        <v>2413020</v>
      </c>
      <c r="D12" s="11">
        <f t="shared" ref="D12:I12" si="2">D13</f>
        <v>174682.82</v>
      </c>
      <c r="E12" s="11">
        <f t="shared" si="2"/>
        <v>0</v>
      </c>
      <c r="F12" s="11">
        <f t="shared" si="2"/>
        <v>0</v>
      </c>
      <c r="G12" s="11">
        <f t="shared" si="2"/>
        <v>0</v>
      </c>
      <c r="H12" s="11">
        <f t="shared" si="2"/>
        <v>620026.67000000004</v>
      </c>
      <c r="I12" s="11">
        <f t="shared" si="2"/>
        <v>0</v>
      </c>
      <c r="J12" s="11">
        <f>SUM(C12:I12)</f>
        <v>3207729.4899999998</v>
      </c>
    </row>
    <row r="13" spans="1:11" ht="39" customHeight="1" x14ac:dyDescent="0.25">
      <c r="A13" s="6" t="s">
        <v>54</v>
      </c>
      <c r="B13" s="7" t="s">
        <v>53</v>
      </c>
      <c r="C13" s="8">
        <v>2413020</v>
      </c>
      <c r="D13" s="29">
        <v>174682.82</v>
      </c>
      <c r="E13" s="8"/>
      <c r="F13" s="8"/>
      <c r="G13" s="8"/>
      <c r="H13" s="8">
        <v>620026.67000000004</v>
      </c>
      <c r="I13" s="8"/>
      <c r="J13" s="11">
        <f>SUM(C13:I13)</f>
        <v>3207729.4899999998</v>
      </c>
    </row>
    <row r="14" spans="1:11" ht="21" customHeight="1" x14ac:dyDescent="0.25">
      <c r="A14" s="12" t="s">
        <v>52</v>
      </c>
      <c r="B14" s="10" t="s">
        <v>51</v>
      </c>
      <c r="C14" s="11">
        <f>SUM(C15:C20)</f>
        <v>7002622.0899999999</v>
      </c>
      <c r="D14" s="11">
        <f>SUM(D15:D20)</f>
        <v>5388375.04</v>
      </c>
      <c r="E14" s="11">
        <f>SUM(E15:E20)</f>
        <v>6705576.9000000004</v>
      </c>
      <c r="F14" s="11">
        <f>SUM(F15:F20)</f>
        <v>0</v>
      </c>
      <c r="G14" s="11">
        <f>SUM(G15:G20)</f>
        <v>0</v>
      </c>
      <c r="H14" s="11">
        <f>SUM(H15:H20)</f>
        <v>87818.6</v>
      </c>
      <c r="I14" s="11">
        <f>SUM(I15:I20)</f>
        <v>0</v>
      </c>
      <c r="J14" s="11">
        <f>SUM(C14:I14)</f>
        <v>19184392.630000003</v>
      </c>
    </row>
    <row r="15" spans="1:11" ht="15.75" x14ac:dyDescent="0.25">
      <c r="A15" s="6" t="s">
        <v>50</v>
      </c>
      <c r="B15" s="7" t="s">
        <v>49</v>
      </c>
      <c r="C15" s="8">
        <v>30467</v>
      </c>
      <c r="D15" s="8"/>
      <c r="E15" s="8"/>
      <c r="F15" s="8"/>
      <c r="G15" s="8"/>
      <c r="H15" s="8">
        <v>-0.2</v>
      </c>
      <c r="I15" s="8"/>
      <c r="J15" s="11">
        <f>SUM(C15:I15)</f>
        <v>30466.799999999999</v>
      </c>
    </row>
    <row r="16" spans="1:11" ht="15.75" x14ac:dyDescent="0.25">
      <c r="A16" s="17" t="s">
        <v>76</v>
      </c>
      <c r="B16" s="7" t="s">
        <v>99</v>
      </c>
      <c r="C16" s="8">
        <v>50509.09</v>
      </c>
      <c r="D16" s="8"/>
      <c r="E16" s="8"/>
      <c r="F16" s="8"/>
      <c r="G16" s="8"/>
      <c r="H16" s="8"/>
      <c r="I16" s="8"/>
      <c r="J16" s="11">
        <f>SUM(C16:I16)</f>
        <v>50509.09</v>
      </c>
    </row>
    <row r="17" spans="1:10" ht="15.75" x14ac:dyDescent="0.25">
      <c r="A17" s="17" t="s">
        <v>85</v>
      </c>
      <c r="B17" s="7" t="s">
        <v>86</v>
      </c>
      <c r="C17" s="8">
        <v>100350</v>
      </c>
      <c r="D17" s="8"/>
      <c r="E17" s="8"/>
      <c r="F17" s="8"/>
      <c r="G17" s="8"/>
      <c r="H17" s="8">
        <v>-23357.200000000001</v>
      </c>
      <c r="I17" s="8"/>
      <c r="J17" s="11">
        <f>SUM(C17:I17)</f>
        <v>76992.800000000003</v>
      </c>
    </row>
    <row r="18" spans="1:10" ht="15.75" x14ac:dyDescent="0.25">
      <c r="A18" s="6" t="s">
        <v>48</v>
      </c>
      <c r="B18" s="7" t="s">
        <v>47</v>
      </c>
      <c r="C18" s="8">
        <v>650412</v>
      </c>
      <c r="D18" s="29">
        <v>726816.1</v>
      </c>
      <c r="E18" s="8"/>
      <c r="F18" s="8"/>
      <c r="G18" s="8"/>
      <c r="H18" s="8">
        <v>-824</v>
      </c>
      <c r="I18" s="8"/>
      <c r="J18" s="11">
        <f>SUM(C18:I18)</f>
        <v>1376404.1</v>
      </c>
    </row>
    <row r="19" spans="1:10" ht="15.75" x14ac:dyDescent="0.25">
      <c r="A19" s="6" t="s">
        <v>46</v>
      </c>
      <c r="B19" s="7" t="s">
        <v>45</v>
      </c>
      <c r="C19" s="8">
        <v>5932000</v>
      </c>
      <c r="D19" s="26">
        <v>4661558.9400000004</v>
      </c>
      <c r="E19" s="8">
        <v>6705576.9000000004</v>
      </c>
      <c r="F19" s="8"/>
      <c r="G19" s="8"/>
      <c r="H19" s="8">
        <v>112000</v>
      </c>
      <c r="I19" s="8"/>
      <c r="J19" s="11">
        <f>SUM(C19:I19)</f>
        <v>17411135.840000004</v>
      </c>
    </row>
    <row r="20" spans="1:10" ht="15.75" x14ac:dyDescent="0.25">
      <c r="A20" s="6" t="s">
        <v>44</v>
      </c>
      <c r="B20" s="7" t="s">
        <v>43</v>
      </c>
      <c r="C20" s="8">
        <v>238884</v>
      </c>
      <c r="D20" s="8"/>
      <c r="E20" s="8"/>
      <c r="F20" s="8"/>
      <c r="G20" s="8"/>
      <c r="H20" s="8">
        <v>0</v>
      </c>
      <c r="I20" s="8"/>
      <c r="J20" s="11">
        <f>SUM(C20:I20)</f>
        <v>238884</v>
      </c>
    </row>
    <row r="21" spans="1:10" ht="15.75" x14ac:dyDescent="0.25">
      <c r="A21" s="12" t="s">
        <v>42</v>
      </c>
      <c r="B21" s="10" t="s">
        <v>41</v>
      </c>
      <c r="C21" s="11">
        <f>C22+C23+C24+C25</f>
        <v>13091420.5</v>
      </c>
      <c r="D21" s="11">
        <f t="shared" ref="D21:J21" si="3">D22+D23+D24</f>
        <v>0</v>
      </c>
      <c r="E21" s="11">
        <f>E22+E23+E24+E25</f>
        <v>-400000</v>
      </c>
      <c r="F21" s="11">
        <f>F22+F23+F24+F25</f>
        <v>0</v>
      </c>
      <c r="G21" s="11">
        <f>G22+G23+G24+G25</f>
        <v>0</v>
      </c>
      <c r="H21" s="11">
        <f>H22+H23+H24+H25</f>
        <v>-27800.240000000002</v>
      </c>
      <c r="I21" s="11">
        <f t="shared" si="3"/>
        <v>0</v>
      </c>
      <c r="J21" s="11">
        <f t="shared" si="3"/>
        <v>235989.25999999998</v>
      </c>
    </row>
    <row r="22" spans="1:10" ht="15.75" x14ac:dyDescent="0.25">
      <c r="A22" s="6" t="s">
        <v>40</v>
      </c>
      <c r="B22" s="7" t="s">
        <v>39</v>
      </c>
      <c r="C22" s="8">
        <v>8000</v>
      </c>
      <c r="D22" s="8"/>
      <c r="E22" s="8"/>
      <c r="F22" s="8"/>
      <c r="G22" s="8"/>
      <c r="H22" s="8">
        <v>9537.7999999999993</v>
      </c>
      <c r="I22" s="8"/>
      <c r="J22" s="11">
        <f>SUM(C22:I22)</f>
        <v>17537.8</v>
      </c>
    </row>
    <row r="23" spans="1:10" ht="23.25" customHeight="1" x14ac:dyDescent="0.25">
      <c r="A23" s="6" t="s">
        <v>38</v>
      </c>
      <c r="B23" s="7" t="s">
        <v>37</v>
      </c>
      <c r="C23" s="8">
        <v>420000</v>
      </c>
      <c r="D23" s="8"/>
      <c r="E23" s="8">
        <v>-400000</v>
      </c>
      <c r="F23" s="8"/>
      <c r="G23" s="8"/>
      <c r="H23" s="8">
        <v>-20000</v>
      </c>
      <c r="I23" s="8"/>
      <c r="J23" s="11">
        <f>SUM(C23:I23)</f>
        <v>0</v>
      </c>
    </row>
    <row r="24" spans="1:10" ht="23.25" customHeight="1" x14ac:dyDescent="0.25">
      <c r="A24" s="17" t="s">
        <v>88</v>
      </c>
      <c r="B24" s="18" t="s">
        <v>87</v>
      </c>
      <c r="C24" s="8">
        <v>235789.5</v>
      </c>
      <c r="D24" s="8"/>
      <c r="E24" s="8"/>
      <c r="F24" s="8"/>
      <c r="G24" s="8"/>
      <c r="H24" s="8">
        <v>-17338.04</v>
      </c>
      <c r="I24" s="8"/>
      <c r="J24" s="11">
        <f>SUM(C24:I24)</f>
        <v>218451.46</v>
      </c>
    </row>
    <row r="25" spans="1:10" ht="23.25" customHeight="1" x14ac:dyDescent="0.25">
      <c r="A25" s="17" t="s">
        <v>89</v>
      </c>
      <c r="B25" s="18" t="s">
        <v>90</v>
      </c>
      <c r="C25" s="8">
        <v>12427631</v>
      </c>
      <c r="D25" s="8"/>
      <c r="E25" s="8"/>
      <c r="F25" s="8"/>
      <c r="G25" s="8"/>
      <c r="H25" s="8">
        <v>0</v>
      </c>
      <c r="I25" s="8"/>
      <c r="J25" s="11">
        <f>SUM(C25:I25)</f>
        <v>12427631</v>
      </c>
    </row>
    <row r="26" spans="1:10" ht="23.25" customHeight="1" x14ac:dyDescent="0.25">
      <c r="A26" s="19" t="s">
        <v>77</v>
      </c>
      <c r="B26" s="20" t="s">
        <v>78</v>
      </c>
      <c r="C26" s="21">
        <v>0</v>
      </c>
      <c r="D26" s="21">
        <f t="shared" ref="D26:H26" si="4">D27</f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21">
        <f t="shared" si="4"/>
        <v>0</v>
      </c>
      <c r="I26" s="8"/>
      <c r="J26" s="11">
        <f t="shared" ref="J26:J49" si="5">SUM(C26:I26)</f>
        <v>0</v>
      </c>
    </row>
    <row r="27" spans="1:10" ht="23.25" customHeight="1" x14ac:dyDescent="0.25">
      <c r="A27" s="17" t="s">
        <v>79</v>
      </c>
      <c r="B27" s="18" t="s">
        <v>80</v>
      </c>
      <c r="C27" s="8">
        <v>0</v>
      </c>
      <c r="D27" s="8"/>
      <c r="E27" s="8"/>
      <c r="F27" s="8"/>
      <c r="G27" s="8"/>
      <c r="H27" s="8">
        <v>0</v>
      </c>
      <c r="I27" s="8"/>
      <c r="J27" s="11">
        <f t="shared" si="5"/>
        <v>0</v>
      </c>
    </row>
    <row r="28" spans="1:10" ht="15.75" x14ac:dyDescent="0.25">
      <c r="A28" s="12" t="s">
        <v>36</v>
      </c>
      <c r="B28" s="10" t="s">
        <v>35</v>
      </c>
      <c r="C28" s="11">
        <f>C29+C30+C31+C32+C33</f>
        <v>99574168.790000007</v>
      </c>
      <c r="D28" s="11">
        <f t="shared" ref="D28:I28" si="6">D29+D30+D31+D32+D33</f>
        <v>130220.2</v>
      </c>
      <c r="E28" s="11">
        <f t="shared" si="6"/>
        <v>5244230.7300000004</v>
      </c>
      <c r="F28" s="11">
        <f t="shared" si="6"/>
        <v>7533000</v>
      </c>
      <c r="G28" s="11">
        <f t="shared" si="6"/>
        <v>0</v>
      </c>
      <c r="H28" s="11">
        <f t="shared" si="6"/>
        <v>7019363.4300000006</v>
      </c>
      <c r="I28" s="11">
        <f t="shared" si="6"/>
        <v>0</v>
      </c>
      <c r="J28" s="11">
        <f t="shared" si="5"/>
        <v>119500983.15000002</v>
      </c>
    </row>
    <row r="29" spans="1:10" ht="15.75" x14ac:dyDescent="0.25">
      <c r="A29" s="13" t="s">
        <v>34</v>
      </c>
      <c r="B29" s="14" t="s">
        <v>33</v>
      </c>
      <c r="C29" s="15">
        <v>11941900</v>
      </c>
      <c r="D29" s="26">
        <v>32016.77</v>
      </c>
      <c r="E29" s="15"/>
      <c r="F29" s="29">
        <v>19625</v>
      </c>
      <c r="G29" s="15"/>
      <c r="H29" s="15">
        <v>2621882.9500000002</v>
      </c>
      <c r="I29" s="15"/>
      <c r="J29" s="11">
        <f t="shared" si="5"/>
        <v>14615424.719999999</v>
      </c>
    </row>
    <row r="30" spans="1:10" ht="23.25" customHeight="1" x14ac:dyDescent="0.25">
      <c r="A30" s="13" t="s">
        <v>32</v>
      </c>
      <c r="B30" s="14" t="s">
        <v>31</v>
      </c>
      <c r="C30" s="15">
        <v>69252199.790000007</v>
      </c>
      <c r="D30" s="26">
        <v>77203.429999999993</v>
      </c>
      <c r="E30" s="26">
        <v>7100495</v>
      </c>
      <c r="F30" s="15">
        <v>7288125</v>
      </c>
      <c r="G30" s="15"/>
      <c r="H30" s="15">
        <v>4437016.66</v>
      </c>
      <c r="I30" s="15"/>
      <c r="J30" s="11">
        <f t="shared" si="5"/>
        <v>88155039.88000001</v>
      </c>
    </row>
    <row r="31" spans="1:10" ht="15.75" x14ac:dyDescent="0.25">
      <c r="A31" s="16" t="s">
        <v>74</v>
      </c>
      <c r="B31" s="14" t="s">
        <v>75</v>
      </c>
      <c r="C31" s="15">
        <v>6995000</v>
      </c>
      <c r="D31" s="15"/>
      <c r="E31" s="28">
        <v>-1856264.27</v>
      </c>
      <c r="F31" s="15">
        <v>208250</v>
      </c>
      <c r="G31" s="15"/>
      <c r="H31" s="15">
        <v>217093.87</v>
      </c>
      <c r="I31" s="15"/>
      <c r="J31" s="11">
        <f t="shared" si="5"/>
        <v>5564079.6000000006</v>
      </c>
    </row>
    <row r="32" spans="1:10" ht="15.75" x14ac:dyDescent="0.25">
      <c r="A32" s="13" t="s">
        <v>30</v>
      </c>
      <c r="B32" s="14" t="s">
        <v>29</v>
      </c>
      <c r="C32" s="15">
        <v>342500</v>
      </c>
      <c r="D32" s="15"/>
      <c r="E32" s="15"/>
      <c r="F32" s="15"/>
      <c r="G32" s="15"/>
      <c r="H32" s="15">
        <v>-44960</v>
      </c>
      <c r="I32" s="15"/>
      <c r="J32" s="11">
        <f t="shared" si="5"/>
        <v>297540</v>
      </c>
    </row>
    <row r="33" spans="1:10" ht="15.75" x14ac:dyDescent="0.25">
      <c r="A33" s="13" t="s">
        <v>28</v>
      </c>
      <c r="B33" s="14" t="s">
        <v>27</v>
      </c>
      <c r="C33" s="15">
        <v>11042569</v>
      </c>
      <c r="D33" s="26">
        <v>21000</v>
      </c>
      <c r="E33" s="15"/>
      <c r="F33" s="15">
        <v>17000</v>
      </c>
      <c r="G33" s="15"/>
      <c r="H33" s="15">
        <v>-211670.05</v>
      </c>
      <c r="I33" s="15"/>
      <c r="J33" s="11">
        <f t="shared" si="5"/>
        <v>10868898.949999999</v>
      </c>
    </row>
    <row r="34" spans="1:10" ht="15.75" x14ac:dyDescent="0.25">
      <c r="A34" s="12" t="s">
        <v>26</v>
      </c>
      <c r="B34" s="10" t="s">
        <v>25</v>
      </c>
      <c r="C34" s="11">
        <v>12948200</v>
      </c>
      <c r="D34" s="11">
        <f t="shared" ref="D34:I34" si="7">D35+D36</f>
        <v>0</v>
      </c>
      <c r="E34" s="11">
        <f t="shared" si="7"/>
        <v>0</v>
      </c>
      <c r="F34" s="11">
        <f t="shared" si="7"/>
        <v>0</v>
      </c>
      <c r="G34" s="11">
        <f t="shared" si="7"/>
        <v>0</v>
      </c>
      <c r="H34" s="11">
        <f t="shared" si="7"/>
        <v>994382.06</v>
      </c>
      <c r="I34" s="11">
        <f t="shared" si="7"/>
        <v>0</v>
      </c>
      <c r="J34" s="11">
        <f t="shared" si="5"/>
        <v>13942582.060000001</v>
      </c>
    </row>
    <row r="35" spans="1:10" ht="14.25" customHeight="1" x14ac:dyDescent="0.25">
      <c r="A35" s="13" t="s">
        <v>24</v>
      </c>
      <c r="B35" s="14" t="s">
        <v>23</v>
      </c>
      <c r="C35" s="15">
        <v>12948200</v>
      </c>
      <c r="D35" s="15"/>
      <c r="E35" s="15">
        <v>0</v>
      </c>
      <c r="F35" s="15"/>
      <c r="G35" s="15"/>
      <c r="H35" s="15">
        <v>994382.06</v>
      </c>
      <c r="I35" s="15"/>
      <c r="J35" s="11">
        <f t="shared" si="5"/>
        <v>13942582.060000001</v>
      </c>
    </row>
    <row r="36" spans="1:10" ht="18" hidden="1" customHeight="1" x14ac:dyDescent="0.25">
      <c r="A36" s="13" t="s">
        <v>22</v>
      </c>
      <c r="B36" s="14" t="s">
        <v>21</v>
      </c>
      <c r="C36" s="15">
        <v>0</v>
      </c>
      <c r="D36" s="15"/>
      <c r="E36" s="15"/>
      <c r="F36" s="15"/>
      <c r="G36" s="15"/>
      <c r="H36" s="15"/>
      <c r="I36" s="15"/>
      <c r="J36" s="11">
        <f t="shared" si="5"/>
        <v>0</v>
      </c>
    </row>
    <row r="37" spans="1:10" ht="15.75" x14ac:dyDescent="0.25">
      <c r="A37" s="12" t="s">
        <v>20</v>
      </c>
      <c r="B37" s="10" t="s">
        <v>19</v>
      </c>
      <c r="C37" s="11">
        <f>C38+C39+C40+C41</f>
        <v>15295483.960000001</v>
      </c>
      <c r="D37" s="11">
        <f t="shared" ref="D37:I37" si="8">D38+D39+D40+D41</f>
        <v>0</v>
      </c>
      <c r="E37" s="11">
        <f t="shared" si="8"/>
        <v>-144130.20000000001</v>
      </c>
      <c r="F37" s="11">
        <f t="shared" si="8"/>
        <v>0</v>
      </c>
      <c r="G37" s="11">
        <f t="shared" si="8"/>
        <v>0</v>
      </c>
      <c r="H37" s="11">
        <f t="shared" si="8"/>
        <v>836161.89</v>
      </c>
      <c r="I37" s="11">
        <f t="shared" si="8"/>
        <v>0</v>
      </c>
      <c r="J37" s="11">
        <f t="shared" si="5"/>
        <v>15987515.650000002</v>
      </c>
    </row>
    <row r="38" spans="1:10" ht="15.75" x14ac:dyDescent="0.25">
      <c r="A38" s="13" t="s">
        <v>18</v>
      </c>
      <c r="B38" s="14" t="s">
        <v>17</v>
      </c>
      <c r="C38" s="15">
        <v>1609229</v>
      </c>
      <c r="D38" s="15"/>
      <c r="E38" s="15"/>
      <c r="F38" s="15"/>
      <c r="G38" s="15"/>
      <c r="H38" s="15">
        <v>39055.53</v>
      </c>
      <c r="I38" s="15"/>
      <c r="J38" s="11">
        <f t="shared" si="5"/>
        <v>1648284.53</v>
      </c>
    </row>
    <row r="39" spans="1:10" ht="15.75" x14ac:dyDescent="0.25">
      <c r="A39" s="13" t="s">
        <v>16</v>
      </c>
      <c r="B39" s="14" t="s">
        <v>15</v>
      </c>
      <c r="C39" s="15">
        <v>48800</v>
      </c>
      <c r="D39" s="15"/>
      <c r="E39" s="15"/>
      <c r="F39" s="15">
        <v>-48800</v>
      </c>
      <c r="G39" s="15"/>
      <c r="H39" s="15">
        <v>0</v>
      </c>
      <c r="I39" s="15"/>
      <c r="J39" s="11">
        <f t="shared" si="5"/>
        <v>0</v>
      </c>
    </row>
    <row r="40" spans="1:10" ht="15.75" x14ac:dyDescent="0.25">
      <c r="A40" s="13" t="s">
        <v>14</v>
      </c>
      <c r="B40" s="14" t="s">
        <v>13</v>
      </c>
      <c r="C40" s="15">
        <v>12354034.960000001</v>
      </c>
      <c r="D40" s="15"/>
      <c r="E40" s="26">
        <v>-144130.20000000001</v>
      </c>
      <c r="F40" s="15">
        <v>48800</v>
      </c>
      <c r="G40" s="15"/>
      <c r="H40" s="15">
        <v>851106.36</v>
      </c>
      <c r="I40" s="15"/>
      <c r="J40" s="11">
        <f t="shared" si="5"/>
        <v>13109811.120000001</v>
      </c>
    </row>
    <row r="41" spans="1:10" ht="15.75" x14ac:dyDescent="0.25">
      <c r="A41" s="13" t="s">
        <v>12</v>
      </c>
      <c r="B41" s="14" t="s">
        <v>11</v>
      </c>
      <c r="C41" s="15">
        <v>1283420</v>
      </c>
      <c r="D41" s="15"/>
      <c r="E41" s="15"/>
      <c r="F41" s="15"/>
      <c r="G41" s="15"/>
      <c r="H41" s="15">
        <v>-54000</v>
      </c>
      <c r="I41" s="15"/>
      <c r="J41" s="11">
        <f t="shared" si="5"/>
        <v>1229420</v>
      </c>
    </row>
    <row r="42" spans="1:10" ht="15.75" x14ac:dyDescent="0.25">
      <c r="A42" s="12" t="s">
        <v>10</v>
      </c>
      <c r="B42" s="10" t="s">
        <v>9</v>
      </c>
      <c r="C42" s="11">
        <f>C43+C44</f>
        <v>182980</v>
      </c>
      <c r="D42" s="11">
        <f t="shared" ref="D42:H42" si="9">D43+D44</f>
        <v>0</v>
      </c>
      <c r="E42" s="11">
        <f t="shared" si="9"/>
        <v>1856264.27</v>
      </c>
      <c r="F42" s="11">
        <f t="shared" si="9"/>
        <v>91656</v>
      </c>
      <c r="G42" s="11">
        <f t="shared" si="9"/>
        <v>0</v>
      </c>
      <c r="H42" s="11">
        <f t="shared" si="9"/>
        <v>-442563.73000000004</v>
      </c>
      <c r="I42" s="11">
        <f t="shared" ref="I42" si="10">I43</f>
        <v>0</v>
      </c>
      <c r="J42" s="11">
        <f t="shared" si="5"/>
        <v>1688336.54</v>
      </c>
    </row>
    <row r="43" spans="1:10" ht="15.75" x14ac:dyDescent="0.25">
      <c r="A43" s="13" t="s">
        <v>8</v>
      </c>
      <c r="B43" s="14" t="s">
        <v>7</v>
      </c>
      <c r="C43" s="15">
        <v>0</v>
      </c>
      <c r="D43" s="15"/>
      <c r="E43" s="26">
        <v>1856264.27</v>
      </c>
      <c r="F43" s="15">
        <v>91656</v>
      </c>
      <c r="G43" s="15"/>
      <c r="H43" s="15">
        <v>-535430.02</v>
      </c>
      <c r="I43" s="15"/>
      <c r="J43" s="11">
        <f t="shared" si="5"/>
        <v>1412490.25</v>
      </c>
    </row>
    <row r="44" spans="1:10" ht="15.75" x14ac:dyDescent="0.25">
      <c r="A44" s="16" t="s">
        <v>81</v>
      </c>
      <c r="B44" s="22" t="s">
        <v>82</v>
      </c>
      <c r="C44" s="15">
        <v>182980</v>
      </c>
      <c r="D44" s="15"/>
      <c r="E44" s="15">
        <v>0</v>
      </c>
      <c r="F44" s="15"/>
      <c r="G44" s="15"/>
      <c r="H44" s="15">
        <v>92866.29</v>
      </c>
      <c r="I44" s="15"/>
      <c r="J44" s="11">
        <f t="shared" si="5"/>
        <v>275846.28999999998</v>
      </c>
    </row>
    <row r="45" spans="1:10" ht="36" customHeight="1" x14ac:dyDescent="0.25">
      <c r="A45" s="12" t="s">
        <v>6</v>
      </c>
      <c r="B45" s="10" t="s">
        <v>5</v>
      </c>
      <c r="C45" s="11">
        <f>C46+C48+C47</f>
        <v>4295000</v>
      </c>
      <c r="D45" s="11">
        <f t="shared" ref="D45:I45" si="11">D46+D48+D47</f>
        <v>0</v>
      </c>
      <c r="E45" s="11">
        <f t="shared" si="11"/>
        <v>0</v>
      </c>
      <c r="F45" s="11">
        <f t="shared" si="11"/>
        <v>0</v>
      </c>
      <c r="G45" s="11">
        <f t="shared" si="11"/>
        <v>0</v>
      </c>
      <c r="H45" s="11">
        <f t="shared" si="11"/>
        <v>2080691</v>
      </c>
      <c r="I45" s="11">
        <f t="shared" si="11"/>
        <v>0</v>
      </c>
      <c r="J45" s="11">
        <f t="shared" si="5"/>
        <v>6375691</v>
      </c>
    </row>
    <row r="46" spans="1:10" ht="34.5" customHeight="1" x14ac:dyDescent="0.25">
      <c r="A46" s="13" t="s">
        <v>4</v>
      </c>
      <c r="B46" s="14" t="s">
        <v>3</v>
      </c>
      <c r="C46" s="15">
        <v>295000</v>
      </c>
      <c r="D46" s="15"/>
      <c r="E46" s="15"/>
      <c r="F46" s="15"/>
      <c r="G46" s="15"/>
      <c r="H46" s="15">
        <v>0</v>
      </c>
      <c r="I46" s="15"/>
      <c r="J46" s="11">
        <f t="shared" si="5"/>
        <v>295000</v>
      </c>
    </row>
    <row r="47" spans="1:10" ht="34.5" customHeight="1" x14ac:dyDescent="0.25">
      <c r="A47" s="13" t="s">
        <v>2</v>
      </c>
      <c r="B47" s="14" t="s">
        <v>1</v>
      </c>
      <c r="C47" s="15">
        <v>4000000</v>
      </c>
      <c r="D47" s="15"/>
      <c r="E47" s="15"/>
      <c r="F47" s="15"/>
      <c r="G47" s="15"/>
      <c r="H47" s="15">
        <v>2080691</v>
      </c>
      <c r="I47" s="15"/>
      <c r="J47" s="11">
        <f t="shared" si="5"/>
        <v>6080691</v>
      </c>
    </row>
    <row r="48" spans="1:10" ht="16.5" customHeight="1" x14ac:dyDescent="0.25">
      <c r="A48" s="13">
        <v>1403</v>
      </c>
      <c r="B48" s="14" t="s">
        <v>84</v>
      </c>
      <c r="C48" s="15"/>
      <c r="D48" s="15"/>
      <c r="E48" s="15"/>
      <c r="F48" s="15"/>
      <c r="G48" s="15"/>
      <c r="H48" s="15"/>
      <c r="I48" s="15"/>
      <c r="J48" s="11">
        <f t="shared" si="5"/>
        <v>0</v>
      </c>
    </row>
    <row r="49" spans="1:10" ht="15.75" x14ac:dyDescent="0.25">
      <c r="A49" s="24" t="s">
        <v>0</v>
      </c>
      <c r="B49" s="25"/>
      <c r="C49" s="11">
        <f>C3+C10+C12+C14+C21+C26+C28+C34+C37+C42+C45</f>
        <v>180522451.64000002</v>
      </c>
      <c r="D49" s="11">
        <f>D3+D10+D12+D14+D21+D26+D28+D34+D37+D42+D45</f>
        <v>6261613.6200000001</v>
      </c>
      <c r="E49" s="11">
        <f>E3+E10+E12+E14+E21+E26+E28+E34+E37+E42+E45</f>
        <v>13261941.700000001</v>
      </c>
      <c r="F49" s="11">
        <f>F3+F10+F12+F14+F21+F26+F28+F34+F37+F42+F45</f>
        <v>7624656</v>
      </c>
      <c r="G49" s="11">
        <f>G3+G10+G12+G14+G21+G26+G28+G34+G37+G42+G45</f>
        <v>0</v>
      </c>
      <c r="H49" s="11">
        <f>H3+H10+H12+H14+H21+H26+H28+H34+H37+H42+H45</f>
        <v>12485366.650000002</v>
      </c>
      <c r="I49" s="11">
        <f>I3+I10+I12+I14+I21+I28+I34+I37+I42+I45</f>
        <v>0</v>
      </c>
      <c r="J49" s="11">
        <f t="shared" si="5"/>
        <v>220156029.61000001</v>
      </c>
    </row>
    <row r="51" spans="1:10" ht="29.25" customHeight="1" x14ac:dyDescent="0.25"/>
  </sheetData>
  <mergeCells count="2">
    <mergeCell ref="A1:K1"/>
    <mergeCell ref="A49:B49"/>
  </mergeCells>
  <pageMargins left="0.15748031496062992" right="0.19685039370078741" top="0.27559055118110237" bottom="0.27559055118110237" header="0.31496062992125984" footer="0.31496062992125984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Наталья</cp:lastModifiedBy>
  <cp:lastPrinted>2017-05-22T07:04:51Z</cp:lastPrinted>
  <dcterms:created xsi:type="dcterms:W3CDTF">2017-05-22T06:23:45Z</dcterms:created>
  <dcterms:modified xsi:type="dcterms:W3CDTF">2022-02-24T08:59:53Z</dcterms:modified>
</cp:coreProperties>
</file>