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5570" windowHeight="1227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доходы!$B$1:$K$88</definedName>
  </definedNames>
  <calcPr calcId="144525"/>
</workbook>
</file>

<file path=xl/calcChain.xml><?xml version="1.0" encoding="utf-8"?>
<calcChain xmlns="http://schemas.openxmlformats.org/spreadsheetml/2006/main">
  <c r="K80" i="5" l="1"/>
  <c r="K81" i="5"/>
  <c r="K82" i="5"/>
  <c r="K83" i="5"/>
  <c r="K84" i="5"/>
  <c r="K85" i="5"/>
  <c r="K75" i="5"/>
  <c r="I31" i="5"/>
  <c r="K49" i="5"/>
  <c r="E68" i="5"/>
  <c r="F68" i="5"/>
  <c r="F57" i="5"/>
  <c r="E57" i="5"/>
  <c r="K58" i="5"/>
  <c r="E87" i="5"/>
  <c r="E50" i="5"/>
  <c r="E84" i="5"/>
  <c r="F51" i="5" l="1"/>
  <c r="F50" i="5" s="1"/>
  <c r="F87" i="5" s="1"/>
  <c r="K48" i="5"/>
  <c r="D16" i="5" l="1"/>
  <c r="G16" i="5"/>
  <c r="H16" i="5"/>
  <c r="I16" i="5"/>
  <c r="J16" i="5"/>
  <c r="J80" i="5" l="1"/>
  <c r="G76" i="5"/>
  <c r="H76" i="5"/>
  <c r="I76" i="5"/>
  <c r="D76" i="5"/>
  <c r="G52" i="5"/>
  <c r="H52" i="5"/>
  <c r="I52" i="5"/>
  <c r="D52" i="5"/>
  <c r="G68" i="5"/>
  <c r="H68" i="5"/>
  <c r="I68" i="5"/>
  <c r="D68" i="5"/>
  <c r="G31" i="5" l="1"/>
  <c r="H31" i="5"/>
  <c r="D31" i="5"/>
  <c r="G80" i="5" l="1"/>
  <c r="H80" i="5"/>
  <c r="I80" i="5"/>
  <c r="D80" i="5"/>
  <c r="K78" i="5"/>
  <c r="K63" i="5"/>
  <c r="K60" i="5"/>
  <c r="K55" i="5"/>
  <c r="K56" i="5"/>
  <c r="K32" i="5"/>
  <c r="K33" i="5"/>
  <c r="K34" i="5"/>
  <c r="K35" i="5"/>
  <c r="K36" i="5"/>
  <c r="K37" i="5"/>
  <c r="K66" i="5" l="1"/>
  <c r="K65" i="5"/>
  <c r="K79" i="5"/>
  <c r="J76" i="5"/>
  <c r="K59" i="5"/>
  <c r="K61" i="5"/>
  <c r="K62" i="5"/>
  <c r="K64" i="5"/>
  <c r="K67" i="5"/>
  <c r="K54" i="5"/>
  <c r="K45" i="5" l="1"/>
  <c r="K70" i="5" l="1"/>
  <c r="G82" i="5" l="1"/>
  <c r="H82" i="5"/>
  <c r="I82" i="5"/>
  <c r="J82" i="5"/>
  <c r="D82" i="5"/>
  <c r="J68" i="5"/>
  <c r="G57" i="5"/>
  <c r="H57" i="5"/>
  <c r="I57" i="5"/>
  <c r="J57" i="5"/>
  <c r="D57" i="5"/>
  <c r="J52" i="5"/>
  <c r="K53" i="5"/>
  <c r="K69" i="5"/>
  <c r="K71" i="5"/>
  <c r="K72" i="5"/>
  <c r="K73" i="5"/>
  <c r="K74" i="5"/>
  <c r="K77" i="5"/>
  <c r="J31" i="5"/>
  <c r="K38" i="5"/>
  <c r="K39" i="5"/>
  <c r="K40" i="5"/>
  <c r="K41" i="5"/>
  <c r="K42" i="5"/>
  <c r="K43" i="5"/>
  <c r="K44" i="5"/>
  <c r="K46" i="5"/>
  <c r="K47" i="5"/>
  <c r="G29" i="5"/>
  <c r="H29" i="5"/>
  <c r="I29" i="5"/>
  <c r="J29" i="5"/>
  <c r="D29" i="5"/>
  <c r="G26" i="5"/>
  <c r="H26" i="5"/>
  <c r="I26" i="5"/>
  <c r="J26" i="5"/>
  <c r="D26" i="5"/>
  <c r="K28" i="5"/>
  <c r="K30" i="5"/>
  <c r="G24" i="5"/>
  <c r="H24" i="5"/>
  <c r="I24" i="5"/>
  <c r="J24" i="5"/>
  <c r="D24" i="5"/>
  <c r="G22" i="5"/>
  <c r="H22" i="5"/>
  <c r="I22" i="5"/>
  <c r="J22" i="5"/>
  <c r="K23" i="5"/>
  <c r="K25" i="5"/>
  <c r="D22" i="5"/>
  <c r="G18" i="5"/>
  <c r="H18" i="5"/>
  <c r="I18" i="5"/>
  <c r="J18" i="5"/>
  <c r="D18" i="5"/>
  <c r="K20" i="5"/>
  <c r="K21" i="5"/>
  <c r="K17" i="5"/>
  <c r="K16" i="5" s="1"/>
  <c r="K19" i="5"/>
  <c r="G12" i="5"/>
  <c r="H12" i="5"/>
  <c r="I12" i="5"/>
  <c r="J12" i="5"/>
  <c r="D12" i="5"/>
  <c r="K8" i="5"/>
  <c r="K9" i="5"/>
  <c r="K10" i="5"/>
  <c r="K11" i="5"/>
  <c r="K13" i="5"/>
  <c r="K14" i="5"/>
  <c r="K15" i="5"/>
  <c r="G7" i="5"/>
  <c r="H7" i="5"/>
  <c r="I7" i="5"/>
  <c r="J7" i="5"/>
  <c r="D7" i="5"/>
  <c r="G5" i="5"/>
  <c r="H5" i="5"/>
  <c r="I5" i="5"/>
  <c r="J5" i="5"/>
  <c r="D5" i="5"/>
  <c r="K6" i="5"/>
  <c r="G51" i="5" l="1"/>
  <c r="G50" i="5" s="1"/>
  <c r="G4" i="5"/>
  <c r="K76" i="5"/>
  <c r="L77" i="5" s="1"/>
  <c r="D4" i="5"/>
  <c r="J51" i="5"/>
  <c r="J50" i="5" s="1"/>
  <c r="J4" i="5"/>
  <c r="K68" i="5"/>
  <c r="L69" i="5" s="1"/>
  <c r="K31" i="5"/>
  <c r="L38" i="5" s="1"/>
  <c r="K29" i="5"/>
  <c r="L30" i="5" s="1"/>
  <c r="K26" i="5"/>
  <c r="L26" i="5" s="1"/>
  <c r="I4" i="5"/>
  <c r="H4" i="5"/>
  <c r="L83" i="5"/>
  <c r="I51" i="5"/>
  <c r="I50" i="5" s="1"/>
  <c r="H51" i="5"/>
  <c r="H50" i="5" s="1"/>
  <c r="D51" i="5"/>
  <c r="K52" i="5"/>
  <c r="L53" i="5" s="1"/>
  <c r="K24" i="5"/>
  <c r="L24" i="5" s="1"/>
  <c r="K22" i="5"/>
  <c r="L22" i="5" s="1"/>
  <c r="K18" i="5"/>
  <c r="L18" i="5" s="1"/>
  <c r="L16" i="5"/>
  <c r="K12" i="5"/>
  <c r="L12" i="5" s="1"/>
  <c r="K7" i="5"/>
  <c r="L7" i="5" s="1"/>
  <c r="K5" i="5"/>
  <c r="L5" i="5" s="1"/>
  <c r="L6" i="5"/>
  <c r="L8" i="5"/>
  <c r="L9" i="5"/>
  <c r="L10" i="5"/>
  <c r="L11" i="5"/>
  <c r="L13" i="5"/>
  <c r="L14" i="5"/>
  <c r="L15" i="5"/>
  <c r="L17" i="5"/>
  <c r="L19" i="5"/>
  <c r="L20" i="5"/>
  <c r="L21" i="5"/>
  <c r="L23" i="5"/>
  <c r="L25" i="5"/>
  <c r="L27" i="5"/>
  <c r="L28" i="5"/>
  <c r="L29" i="5"/>
  <c r="L31" i="5"/>
  <c r="L39" i="5"/>
  <c r="L40" i="5"/>
  <c r="L41" i="5"/>
  <c r="L42" i="5"/>
  <c r="L43" i="5"/>
  <c r="L44" i="5"/>
  <c r="L45" i="5"/>
  <c r="L47" i="5"/>
  <c r="L50" i="5"/>
  <c r="L54" i="5"/>
  <c r="L57" i="5"/>
  <c r="L61" i="5"/>
  <c r="L62" i="5"/>
  <c r="L67" i="5"/>
  <c r="L68" i="5"/>
  <c r="L70" i="5"/>
  <c r="L72" i="5"/>
  <c r="L73" i="5"/>
  <c r="L74" i="5"/>
  <c r="L76" i="5"/>
  <c r="L80" i="5"/>
  <c r="L81" i="5"/>
  <c r="L82" i="5"/>
  <c r="L87" i="5"/>
  <c r="G87" i="5" l="1"/>
  <c r="J87" i="5"/>
  <c r="I87" i="5"/>
  <c r="H87" i="5"/>
  <c r="K51" i="5"/>
  <c r="L52" i="5" s="1"/>
  <c r="K4" i="5"/>
  <c r="L4" i="5" s="1"/>
  <c r="D50" i="5"/>
  <c r="K50" i="5" l="1"/>
  <c r="L51" i="5" s="1"/>
  <c r="D87" i="5"/>
  <c r="K87" i="5" s="1"/>
  <c r="L88" i="5" s="1"/>
  <c r="K57" i="5"/>
  <c r="L59" i="5" s="1"/>
</calcChain>
</file>

<file path=xl/sharedStrings.xml><?xml version="1.0" encoding="utf-8"?>
<sst xmlns="http://schemas.openxmlformats.org/spreadsheetml/2006/main" count="169" uniqueCount="169">
  <si>
    <t>2 18 00000 00 0000 000</t>
  </si>
  <si>
    <t>Прочие безвозмездные поступления</t>
  </si>
  <si>
    <t>Иные межбюджетные трансферты</t>
  </si>
  <si>
    <t>2 02 04000 00 0000 151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</si>
  <si>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</si>
  <si>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</si>
  <si>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</si>
  <si>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</si>
  <si>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</si>
  <si>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</si>
  <si>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АДМИНИСТРАТИВНЫЕ ПЛАТЕЖИ И СБОРЫ</t>
  </si>
  <si>
    <t>1 15 00000 00 0000 000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</si>
  <si>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</si>
  <si>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</si>
  <si>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</si>
  <si>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</si>
  <si>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</si>
  <si>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</si>
  <si>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</si>
  <si>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</si>
  <si>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</si>
  <si>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</si>
  <si>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</si>
  <si>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</si>
  <si>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</si>
  <si>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</si>
  <si>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</si>
  <si>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</si>
  <si>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</si>
  <si>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</si>
  <si>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</si>
  <si>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</si>
  <si>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</si>
  <si>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</si>
  <si>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</si>
  <si>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</si>
  <si>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</si>
  <si>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</si>
  <si>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</si>
  <si>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</si>
  <si>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</si>
  <si>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</si>
  <si>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</si>
  <si>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</si>
  <si>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</si>
  <si>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</si>
  <si>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</si>
  <si>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</si>
  <si>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</si>
  <si>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</si>
  <si>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</si>
  <si>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</si>
  <si>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ШТРАФЫ, САНЦИИ, ВОЗМЕЩЕНИЕ УЩЕРБА</t>
  </si>
  <si>
    <t>2 02 10000 00 0000 151</t>
  </si>
  <si>
    <t>Дотации бюджетам бюджетной системы Российской Федерации</t>
  </si>
  <si>
    <t>2 02 15001 05 0000 151</t>
  </si>
  <si>
    <t>Дотации бюджетам муниципальных районов на выравнивание бюджетной обеспеченности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</si>
  <si>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</si>
  <si>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</si>
  <si>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2 02 20000 00 0000 151</t>
  </si>
  <si>
    <t>Прочие субсидии бюджетам муниципальных районов</t>
  </si>
  <si>
    <t>2 02 30000 00 0000 151</t>
  </si>
  <si>
    <t>Субвенции бюджетам бюджетной системы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</si>
  <si>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</si>
  <si>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</si>
  <si>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</si>
  <si>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</si>
  <si>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</si>
  <si>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2 07 05030 05 0000 180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</si>
  <si>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</si>
  <si>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назначение,прошлых лет</t>
  </si>
  <si>
    <t>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</si>
  <si>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</si>
  <si>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ИТОГО</t>
  </si>
  <si>
    <t>2 02 25497 05 0000 151</t>
  </si>
  <si>
    <t>Субсидии бюджетам муниципальных районов на реализацию мероприятий по обеспечению жильем молодых семей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</si>
  <si>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</si>
  <si>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</si>
  <si>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</si>
  <si>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</si>
  <si>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</si>
  <si>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</si>
  <si>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</si>
  <si>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</si>
  <si>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</si>
  <si>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</si>
  <si>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</si>
  <si>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</si>
  <si>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2 02 25299 05 0000 150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</si>
  <si>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</si>
  <si>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</si>
  <si>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</si>
  <si>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</si>
  <si>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</si>
  <si>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</si>
  <si>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2 02 30024 05 0000 150</t>
  </si>
  <si>
    <t>Субвенции бюджетам муниципальных районов на выполнение передаваемых полномочий субьектов Российской Федерации</t>
  </si>
  <si>
    <t>2 02 30029 05 0000 150</t>
  </si>
  <si>
    <t>Субвенции бюджетам муниципальных районов на компенсацию части родительской платы, взимаемой с родителей (законных представилтелей) за присмотр и уход за детьми,посещающими образовательные организации, реализующие образовательные программы дошкольного образования</t>
  </si>
  <si>
    <t>2 02 35082 05 0000 150</t>
  </si>
  <si>
    <t xml:space="preserve">Субвенции бюджетам муниципальных районов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</si>
  <si>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2 02 35118 05 0000 150</t>
  </si>
  <si>
    <t>2 02 35120 05 0000 150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</si>
  <si>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</si>
  <si>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2 02 35260 05 0000 150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</si>
  <si>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</si>
  <si>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</si>
  <si>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</si>
  <si>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</si>
  <si>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</si>
  <si>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</si>
  <si>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</si>
  <si>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</si>
  <si>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</si>
  <si>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</si>
  <si>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</si>
  <si>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</si>
  <si>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</si>
  <si>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</si>
  <si>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</si>
  <si>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</si>
  <si>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</si>
  <si>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</si>
  <si>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</si>
  <si>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</si>
  <si>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</si>
  <si>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</si>
  <si>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</si>
  <si>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</si>
  <si>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</si>
  <si>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</si>
  <si>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</si>
  <si>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образования, по нормативам, действующим, до 1 января 2020 года</t>
  </si>
  <si>
    <t>1 16 10129  01 0000 140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</si>
  <si>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</si>
  <si>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</si>
  <si>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</si>
  <si>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</si>
  <si>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</si>
  <si>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2 02 49999 05 0000 150</t>
  </si>
  <si>
    <t>Прочие межбюджетные трансферты, передаваемые бюджетам муниципальных районов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</si>
  <si>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</si>
  <si>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</si>
  <si>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</si>
  <si>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</si>
  <si>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</si>
  <si>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</si>
  <si>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</si>
  <si>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</si>
  <si>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</si>
  <si>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</si>
  <si>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Сумма на 2021 год Решение  от 11.12.2020 № 6-106 (первоначальный)</t>
  </si>
  <si>
    <t>Решение от 26.02.2021                № 6-112</t>
  </si>
  <si>
    <t>Решение от 19.03.2021                    № 6-119</t>
  </si>
  <si>
    <t>Решение от 30.06.2021                    № 6-128</t>
  </si>
  <si>
    <t>Решение от 29.09.2021                 № 6-153</t>
  </si>
  <si>
    <t>Решение от 28.12.2021                № 6-178</t>
  </si>
  <si>
    <t>Сумма 
на 2021 год                                            (с учётом изменений)</t>
  </si>
  <si>
    <t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2021 год и на плановый период 2022 и 2023 годов"  за 2021 год  в течение 2021 года, в части доходов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</si>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</sst>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9" fontId="11" fillId="0" borderId="5">
      <alignment horizontal="left" vertical="center" wrapText="1" indent="1"/>
    </xf>
    <xf numFmtId="49" fontId="13" fillId="0" borderId="8">
      <alignment horizontal="center"/>
    </xf>
    <xf numFmtId="0" fontId="13" fillId="0" borderId="9">
      <alignment horizontal="left" wrapText="1" indent="2"/>
    </xf>
  </cellStyleXfs>
  <cellXfs count="86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5" fillId="0" borderId="4" xfId="0" quotePrefix="1" applyNumberFormat="1" applyFont="1" applyFill="1" applyBorder="1" applyAlignment="1">
      <alignment horizontal="center" vertical="center" shrinkToFit="1"/>
    </xf>
    <xf numFmtId="0" fontId="7" fillId="3" borderId="4" xfId="0" applyFont="1" applyFill="1" applyBorder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9" fontId="8" fillId="0" borderId="1" xfId="2" applyNumberFormat="1" applyFont="1" applyBorder="1" applyAlignment="1" applyProtection="1">
      <alignment vertical="center" wrapText="1"/>
    </xf>
    <xf numFmtId="0" fontId="8" fillId="0" borderId="0" xfId="0" applyFont="1" applyAlignment="1">
      <alignment vertical="center" wrapText="1"/>
    </xf>
    <xf numFmtId="49" fontId="8" fillId="0" borderId="4" xfId="2" applyNumberFormat="1" applyFont="1" applyBorder="1" applyAlignment="1" applyProtection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justify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9" borderId="2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justify" shrinkToFit="1"/>
    </xf>
    <xf numFmtId="0" fontId="5" fillId="0" borderId="1" xfId="0" applyFont="1" applyFill="1" applyBorder="1" applyAlignment="1">
      <alignment horizontal="left" vertical="justify" wrapTex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0" borderId="4" xfId="4" applyNumberFormat="1" applyFont="1" applyBorder="1" applyAlignment="1" applyProtection="1">
      <alignment wrapText="1"/>
    </xf>
    <xf numFmtId="49" fontId="8" fillId="0" borderId="0" xfId="3" applyFont="1" applyBorder="1" applyAlignment="1" applyProtection="1">
      <alignment horizontal="center"/>
    </xf>
    <xf numFmtId="4" fontId="4" fillId="9" borderId="7" xfId="0" applyNumberFormat="1" applyFont="1" applyFill="1" applyBorder="1" applyAlignment="1">
      <alignment horizont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shrinkToFit="1"/>
    </xf>
  </cellXfs>
  <cellStyles count="5">
    <cellStyle name="xl29" xfId="2"/>
    <cellStyle name="xl31" xfId="4"/>
    <cellStyle name="xl44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topLeftCell="B1" zoomScale="70" zoomScaleNormal="60" zoomScaleSheetLayoutView="70" workbookViewId="0">
      <pane xSplit="2" ySplit="4" topLeftCell="D47" activePane="bottomRight" state="frozen"/>
      <selection activeCell="B1" sqref="B1"/>
      <selection pane="topRight" activeCell="D1" sqref="D1"/>
      <selection pane="bottomLeft" activeCell="B5" sqref="B5"/>
      <selection pane="bottomRight" activeCell="K84" sqref="K84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6" width="22.28515625" style="1" customWidth="1"/>
    <col min="7" max="7" width="19.140625" style="1" customWidth="1"/>
    <col min="8" max="8" width="18.140625" style="1" customWidth="1"/>
    <col min="9" max="9" width="19.28515625" style="1" customWidth="1"/>
    <col min="10" max="10" width="18.7109375" style="1" hidden="1" customWidth="1"/>
    <col min="11" max="11" width="21.140625" style="1" customWidth="1"/>
    <col min="12" max="12" width="27.42578125" style="3" hidden="1" customWidth="1"/>
    <col min="13" max="260" width="9.140625" style="3"/>
    <col min="261" max="261" width="13.42578125" style="3" customWidth="1"/>
    <col min="262" max="262" width="31" style="3" customWidth="1"/>
    <col min="263" max="263" width="64" style="3" customWidth="1"/>
    <col min="264" max="264" width="22.85546875" style="3" customWidth="1"/>
    <col min="265" max="265" width="22.140625" style="3" customWidth="1"/>
    <col min="266" max="266" width="22.85546875" style="3" customWidth="1"/>
    <col min="267" max="267" width="21.140625" style="3" bestFit="1" customWidth="1"/>
    <col min="268" max="268" width="20.7109375" style="3" customWidth="1"/>
    <col min="269" max="516" width="9.140625" style="3"/>
    <col min="517" max="517" width="13.42578125" style="3" customWidth="1"/>
    <col min="518" max="518" width="31" style="3" customWidth="1"/>
    <col min="519" max="519" width="64" style="3" customWidth="1"/>
    <col min="520" max="520" width="22.85546875" style="3" customWidth="1"/>
    <col min="521" max="521" width="22.140625" style="3" customWidth="1"/>
    <col min="522" max="522" width="22.85546875" style="3" customWidth="1"/>
    <col min="523" max="523" width="21.140625" style="3" bestFit="1" customWidth="1"/>
    <col min="524" max="524" width="20.7109375" style="3" customWidth="1"/>
    <col min="525" max="772" width="9.140625" style="3"/>
    <col min="773" max="773" width="13.42578125" style="3" customWidth="1"/>
    <col min="774" max="774" width="31" style="3" customWidth="1"/>
    <col min="775" max="775" width="64" style="3" customWidth="1"/>
    <col min="776" max="776" width="22.85546875" style="3" customWidth="1"/>
    <col min="777" max="777" width="22.140625" style="3" customWidth="1"/>
    <col min="778" max="778" width="22.85546875" style="3" customWidth="1"/>
    <col min="779" max="779" width="21.140625" style="3" bestFit="1" customWidth="1"/>
    <col min="780" max="780" width="20.7109375" style="3" customWidth="1"/>
    <col min="781" max="1028" width="9.140625" style="3"/>
    <col min="1029" max="1029" width="13.42578125" style="3" customWidth="1"/>
    <col min="1030" max="1030" width="31" style="3" customWidth="1"/>
    <col min="1031" max="1031" width="64" style="3" customWidth="1"/>
    <col min="1032" max="1032" width="22.85546875" style="3" customWidth="1"/>
    <col min="1033" max="1033" width="22.140625" style="3" customWidth="1"/>
    <col min="1034" max="1034" width="22.85546875" style="3" customWidth="1"/>
    <col min="1035" max="1035" width="21.140625" style="3" bestFit="1" customWidth="1"/>
    <col min="1036" max="1036" width="20.7109375" style="3" customWidth="1"/>
    <col min="1037" max="1284" width="9.140625" style="3"/>
    <col min="1285" max="1285" width="13.42578125" style="3" customWidth="1"/>
    <col min="1286" max="1286" width="31" style="3" customWidth="1"/>
    <col min="1287" max="1287" width="64" style="3" customWidth="1"/>
    <col min="1288" max="1288" width="22.85546875" style="3" customWidth="1"/>
    <col min="1289" max="1289" width="22.140625" style="3" customWidth="1"/>
    <col min="1290" max="1290" width="22.85546875" style="3" customWidth="1"/>
    <col min="1291" max="1291" width="21.140625" style="3" bestFit="1" customWidth="1"/>
    <col min="1292" max="1292" width="20.7109375" style="3" customWidth="1"/>
    <col min="1293" max="1540" width="9.140625" style="3"/>
    <col min="1541" max="1541" width="13.42578125" style="3" customWidth="1"/>
    <col min="1542" max="1542" width="31" style="3" customWidth="1"/>
    <col min="1543" max="1543" width="64" style="3" customWidth="1"/>
    <col min="1544" max="1544" width="22.85546875" style="3" customWidth="1"/>
    <col min="1545" max="1545" width="22.140625" style="3" customWidth="1"/>
    <col min="1546" max="1546" width="22.85546875" style="3" customWidth="1"/>
    <col min="1547" max="1547" width="21.140625" style="3" bestFit="1" customWidth="1"/>
    <col min="1548" max="1548" width="20.7109375" style="3" customWidth="1"/>
    <col min="1549" max="1796" width="9.140625" style="3"/>
    <col min="1797" max="1797" width="13.42578125" style="3" customWidth="1"/>
    <col min="1798" max="1798" width="31" style="3" customWidth="1"/>
    <col min="1799" max="1799" width="64" style="3" customWidth="1"/>
    <col min="1800" max="1800" width="22.85546875" style="3" customWidth="1"/>
    <col min="1801" max="1801" width="22.140625" style="3" customWidth="1"/>
    <col min="1802" max="1802" width="22.85546875" style="3" customWidth="1"/>
    <col min="1803" max="1803" width="21.140625" style="3" bestFit="1" customWidth="1"/>
    <col min="1804" max="1804" width="20.7109375" style="3" customWidth="1"/>
    <col min="1805" max="2052" width="9.140625" style="3"/>
    <col min="2053" max="2053" width="13.42578125" style="3" customWidth="1"/>
    <col min="2054" max="2054" width="31" style="3" customWidth="1"/>
    <col min="2055" max="2055" width="64" style="3" customWidth="1"/>
    <col min="2056" max="2056" width="22.85546875" style="3" customWidth="1"/>
    <col min="2057" max="2057" width="22.140625" style="3" customWidth="1"/>
    <col min="2058" max="2058" width="22.85546875" style="3" customWidth="1"/>
    <col min="2059" max="2059" width="21.140625" style="3" bestFit="1" customWidth="1"/>
    <col min="2060" max="2060" width="20.7109375" style="3" customWidth="1"/>
    <col min="2061" max="2308" width="9.140625" style="3"/>
    <col min="2309" max="2309" width="13.42578125" style="3" customWidth="1"/>
    <col min="2310" max="2310" width="31" style="3" customWidth="1"/>
    <col min="2311" max="2311" width="64" style="3" customWidth="1"/>
    <col min="2312" max="2312" width="22.85546875" style="3" customWidth="1"/>
    <col min="2313" max="2313" width="22.140625" style="3" customWidth="1"/>
    <col min="2314" max="2314" width="22.85546875" style="3" customWidth="1"/>
    <col min="2315" max="2315" width="21.140625" style="3" bestFit="1" customWidth="1"/>
    <col min="2316" max="2316" width="20.7109375" style="3" customWidth="1"/>
    <col min="2317" max="2564" width="9.140625" style="3"/>
    <col min="2565" max="2565" width="13.42578125" style="3" customWidth="1"/>
    <col min="2566" max="2566" width="31" style="3" customWidth="1"/>
    <col min="2567" max="2567" width="64" style="3" customWidth="1"/>
    <col min="2568" max="2568" width="22.85546875" style="3" customWidth="1"/>
    <col min="2569" max="2569" width="22.140625" style="3" customWidth="1"/>
    <col min="2570" max="2570" width="22.85546875" style="3" customWidth="1"/>
    <col min="2571" max="2571" width="21.140625" style="3" bestFit="1" customWidth="1"/>
    <col min="2572" max="2572" width="20.7109375" style="3" customWidth="1"/>
    <col min="2573" max="2820" width="9.140625" style="3"/>
    <col min="2821" max="2821" width="13.42578125" style="3" customWidth="1"/>
    <col min="2822" max="2822" width="31" style="3" customWidth="1"/>
    <col min="2823" max="2823" width="64" style="3" customWidth="1"/>
    <col min="2824" max="2824" width="22.85546875" style="3" customWidth="1"/>
    <col min="2825" max="2825" width="22.140625" style="3" customWidth="1"/>
    <col min="2826" max="2826" width="22.85546875" style="3" customWidth="1"/>
    <col min="2827" max="2827" width="21.140625" style="3" bestFit="1" customWidth="1"/>
    <col min="2828" max="2828" width="20.7109375" style="3" customWidth="1"/>
    <col min="2829" max="3076" width="9.140625" style="3"/>
    <col min="3077" max="3077" width="13.42578125" style="3" customWidth="1"/>
    <col min="3078" max="3078" width="31" style="3" customWidth="1"/>
    <col min="3079" max="3079" width="64" style="3" customWidth="1"/>
    <col min="3080" max="3080" width="22.85546875" style="3" customWidth="1"/>
    <col min="3081" max="3081" width="22.140625" style="3" customWidth="1"/>
    <col min="3082" max="3082" width="22.85546875" style="3" customWidth="1"/>
    <col min="3083" max="3083" width="21.140625" style="3" bestFit="1" customWidth="1"/>
    <col min="3084" max="3084" width="20.7109375" style="3" customWidth="1"/>
    <col min="3085" max="3332" width="9.140625" style="3"/>
    <col min="3333" max="3333" width="13.42578125" style="3" customWidth="1"/>
    <col min="3334" max="3334" width="31" style="3" customWidth="1"/>
    <col min="3335" max="3335" width="64" style="3" customWidth="1"/>
    <col min="3336" max="3336" width="22.85546875" style="3" customWidth="1"/>
    <col min="3337" max="3337" width="22.140625" style="3" customWidth="1"/>
    <col min="3338" max="3338" width="22.85546875" style="3" customWidth="1"/>
    <col min="3339" max="3339" width="21.140625" style="3" bestFit="1" customWidth="1"/>
    <col min="3340" max="3340" width="20.7109375" style="3" customWidth="1"/>
    <col min="3341" max="3588" width="9.140625" style="3"/>
    <col min="3589" max="3589" width="13.42578125" style="3" customWidth="1"/>
    <col min="3590" max="3590" width="31" style="3" customWidth="1"/>
    <col min="3591" max="3591" width="64" style="3" customWidth="1"/>
    <col min="3592" max="3592" width="22.85546875" style="3" customWidth="1"/>
    <col min="3593" max="3593" width="22.140625" style="3" customWidth="1"/>
    <col min="3594" max="3594" width="22.85546875" style="3" customWidth="1"/>
    <col min="3595" max="3595" width="21.140625" style="3" bestFit="1" customWidth="1"/>
    <col min="3596" max="3596" width="20.7109375" style="3" customWidth="1"/>
    <col min="3597" max="3844" width="9.140625" style="3"/>
    <col min="3845" max="3845" width="13.42578125" style="3" customWidth="1"/>
    <col min="3846" max="3846" width="31" style="3" customWidth="1"/>
    <col min="3847" max="3847" width="64" style="3" customWidth="1"/>
    <col min="3848" max="3848" width="22.85546875" style="3" customWidth="1"/>
    <col min="3849" max="3849" width="22.140625" style="3" customWidth="1"/>
    <col min="3850" max="3850" width="22.85546875" style="3" customWidth="1"/>
    <col min="3851" max="3851" width="21.140625" style="3" bestFit="1" customWidth="1"/>
    <col min="3852" max="3852" width="20.7109375" style="3" customWidth="1"/>
    <col min="3853" max="4100" width="9.140625" style="3"/>
    <col min="4101" max="4101" width="13.42578125" style="3" customWidth="1"/>
    <col min="4102" max="4102" width="31" style="3" customWidth="1"/>
    <col min="4103" max="4103" width="64" style="3" customWidth="1"/>
    <col min="4104" max="4104" width="22.85546875" style="3" customWidth="1"/>
    <col min="4105" max="4105" width="22.140625" style="3" customWidth="1"/>
    <col min="4106" max="4106" width="22.85546875" style="3" customWidth="1"/>
    <col min="4107" max="4107" width="21.140625" style="3" bestFit="1" customWidth="1"/>
    <col min="4108" max="4108" width="20.7109375" style="3" customWidth="1"/>
    <col min="4109" max="4356" width="9.140625" style="3"/>
    <col min="4357" max="4357" width="13.42578125" style="3" customWidth="1"/>
    <col min="4358" max="4358" width="31" style="3" customWidth="1"/>
    <col min="4359" max="4359" width="64" style="3" customWidth="1"/>
    <col min="4360" max="4360" width="22.85546875" style="3" customWidth="1"/>
    <col min="4361" max="4361" width="22.140625" style="3" customWidth="1"/>
    <col min="4362" max="4362" width="22.85546875" style="3" customWidth="1"/>
    <col min="4363" max="4363" width="21.140625" style="3" bestFit="1" customWidth="1"/>
    <col min="4364" max="4364" width="20.7109375" style="3" customWidth="1"/>
    <col min="4365" max="4612" width="9.140625" style="3"/>
    <col min="4613" max="4613" width="13.42578125" style="3" customWidth="1"/>
    <col min="4614" max="4614" width="31" style="3" customWidth="1"/>
    <col min="4615" max="4615" width="64" style="3" customWidth="1"/>
    <col min="4616" max="4616" width="22.85546875" style="3" customWidth="1"/>
    <col min="4617" max="4617" width="22.140625" style="3" customWidth="1"/>
    <col min="4618" max="4618" width="22.85546875" style="3" customWidth="1"/>
    <col min="4619" max="4619" width="21.140625" style="3" bestFit="1" customWidth="1"/>
    <col min="4620" max="4620" width="20.7109375" style="3" customWidth="1"/>
    <col min="4621" max="4868" width="9.140625" style="3"/>
    <col min="4869" max="4869" width="13.42578125" style="3" customWidth="1"/>
    <col min="4870" max="4870" width="31" style="3" customWidth="1"/>
    <col min="4871" max="4871" width="64" style="3" customWidth="1"/>
    <col min="4872" max="4872" width="22.85546875" style="3" customWidth="1"/>
    <col min="4873" max="4873" width="22.140625" style="3" customWidth="1"/>
    <col min="4874" max="4874" width="22.85546875" style="3" customWidth="1"/>
    <col min="4875" max="4875" width="21.140625" style="3" bestFit="1" customWidth="1"/>
    <col min="4876" max="4876" width="20.7109375" style="3" customWidth="1"/>
    <col min="4877" max="5124" width="9.140625" style="3"/>
    <col min="5125" max="5125" width="13.42578125" style="3" customWidth="1"/>
    <col min="5126" max="5126" width="31" style="3" customWidth="1"/>
    <col min="5127" max="5127" width="64" style="3" customWidth="1"/>
    <col min="5128" max="5128" width="22.85546875" style="3" customWidth="1"/>
    <col min="5129" max="5129" width="22.140625" style="3" customWidth="1"/>
    <col min="5130" max="5130" width="22.85546875" style="3" customWidth="1"/>
    <col min="5131" max="5131" width="21.140625" style="3" bestFit="1" customWidth="1"/>
    <col min="5132" max="5132" width="20.7109375" style="3" customWidth="1"/>
    <col min="5133" max="5380" width="9.140625" style="3"/>
    <col min="5381" max="5381" width="13.42578125" style="3" customWidth="1"/>
    <col min="5382" max="5382" width="31" style="3" customWidth="1"/>
    <col min="5383" max="5383" width="64" style="3" customWidth="1"/>
    <col min="5384" max="5384" width="22.85546875" style="3" customWidth="1"/>
    <col min="5385" max="5385" width="22.140625" style="3" customWidth="1"/>
    <col min="5386" max="5386" width="22.85546875" style="3" customWidth="1"/>
    <col min="5387" max="5387" width="21.140625" style="3" bestFit="1" customWidth="1"/>
    <col min="5388" max="5388" width="20.7109375" style="3" customWidth="1"/>
    <col min="5389" max="5636" width="9.140625" style="3"/>
    <col min="5637" max="5637" width="13.42578125" style="3" customWidth="1"/>
    <col min="5638" max="5638" width="31" style="3" customWidth="1"/>
    <col min="5639" max="5639" width="64" style="3" customWidth="1"/>
    <col min="5640" max="5640" width="22.85546875" style="3" customWidth="1"/>
    <col min="5641" max="5641" width="22.140625" style="3" customWidth="1"/>
    <col min="5642" max="5642" width="22.85546875" style="3" customWidth="1"/>
    <col min="5643" max="5643" width="21.140625" style="3" bestFit="1" customWidth="1"/>
    <col min="5644" max="5644" width="20.7109375" style="3" customWidth="1"/>
    <col min="5645" max="5892" width="9.140625" style="3"/>
    <col min="5893" max="5893" width="13.42578125" style="3" customWidth="1"/>
    <col min="5894" max="5894" width="31" style="3" customWidth="1"/>
    <col min="5895" max="5895" width="64" style="3" customWidth="1"/>
    <col min="5896" max="5896" width="22.85546875" style="3" customWidth="1"/>
    <col min="5897" max="5897" width="22.140625" style="3" customWidth="1"/>
    <col min="5898" max="5898" width="22.85546875" style="3" customWidth="1"/>
    <col min="5899" max="5899" width="21.140625" style="3" bestFit="1" customWidth="1"/>
    <col min="5900" max="5900" width="20.7109375" style="3" customWidth="1"/>
    <col min="5901" max="6148" width="9.140625" style="3"/>
    <col min="6149" max="6149" width="13.42578125" style="3" customWidth="1"/>
    <col min="6150" max="6150" width="31" style="3" customWidth="1"/>
    <col min="6151" max="6151" width="64" style="3" customWidth="1"/>
    <col min="6152" max="6152" width="22.85546875" style="3" customWidth="1"/>
    <col min="6153" max="6153" width="22.140625" style="3" customWidth="1"/>
    <col min="6154" max="6154" width="22.85546875" style="3" customWidth="1"/>
    <col min="6155" max="6155" width="21.140625" style="3" bestFit="1" customWidth="1"/>
    <col min="6156" max="6156" width="20.7109375" style="3" customWidth="1"/>
    <col min="6157" max="6404" width="9.140625" style="3"/>
    <col min="6405" max="6405" width="13.42578125" style="3" customWidth="1"/>
    <col min="6406" max="6406" width="31" style="3" customWidth="1"/>
    <col min="6407" max="6407" width="64" style="3" customWidth="1"/>
    <col min="6408" max="6408" width="22.85546875" style="3" customWidth="1"/>
    <col min="6409" max="6409" width="22.140625" style="3" customWidth="1"/>
    <col min="6410" max="6410" width="22.85546875" style="3" customWidth="1"/>
    <col min="6411" max="6411" width="21.140625" style="3" bestFit="1" customWidth="1"/>
    <col min="6412" max="6412" width="20.7109375" style="3" customWidth="1"/>
    <col min="6413" max="6660" width="9.140625" style="3"/>
    <col min="6661" max="6661" width="13.42578125" style="3" customWidth="1"/>
    <col min="6662" max="6662" width="31" style="3" customWidth="1"/>
    <col min="6663" max="6663" width="64" style="3" customWidth="1"/>
    <col min="6664" max="6664" width="22.85546875" style="3" customWidth="1"/>
    <col min="6665" max="6665" width="22.140625" style="3" customWidth="1"/>
    <col min="6666" max="6666" width="22.85546875" style="3" customWidth="1"/>
    <col min="6667" max="6667" width="21.140625" style="3" bestFit="1" customWidth="1"/>
    <col min="6668" max="6668" width="20.7109375" style="3" customWidth="1"/>
    <col min="6669" max="6916" width="9.140625" style="3"/>
    <col min="6917" max="6917" width="13.42578125" style="3" customWidth="1"/>
    <col min="6918" max="6918" width="31" style="3" customWidth="1"/>
    <col min="6919" max="6919" width="64" style="3" customWidth="1"/>
    <col min="6920" max="6920" width="22.85546875" style="3" customWidth="1"/>
    <col min="6921" max="6921" width="22.140625" style="3" customWidth="1"/>
    <col min="6922" max="6922" width="22.85546875" style="3" customWidth="1"/>
    <col min="6923" max="6923" width="21.140625" style="3" bestFit="1" customWidth="1"/>
    <col min="6924" max="6924" width="20.7109375" style="3" customWidth="1"/>
    <col min="6925" max="7172" width="9.140625" style="3"/>
    <col min="7173" max="7173" width="13.42578125" style="3" customWidth="1"/>
    <col min="7174" max="7174" width="31" style="3" customWidth="1"/>
    <col min="7175" max="7175" width="64" style="3" customWidth="1"/>
    <col min="7176" max="7176" width="22.85546875" style="3" customWidth="1"/>
    <col min="7177" max="7177" width="22.140625" style="3" customWidth="1"/>
    <col min="7178" max="7178" width="22.85546875" style="3" customWidth="1"/>
    <col min="7179" max="7179" width="21.140625" style="3" bestFit="1" customWidth="1"/>
    <col min="7180" max="7180" width="20.7109375" style="3" customWidth="1"/>
    <col min="7181" max="7428" width="9.140625" style="3"/>
    <col min="7429" max="7429" width="13.42578125" style="3" customWidth="1"/>
    <col min="7430" max="7430" width="31" style="3" customWidth="1"/>
    <col min="7431" max="7431" width="64" style="3" customWidth="1"/>
    <col min="7432" max="7432" width="22.85546875" style="3" customWidth="1"/>
    <col min="7433" max="7433" width="22.140625" style="3" customWidth="1"/>
    <col min="7434" max="7434" width="22.85546875" style="3" customWidth="1"/>
    <col min="7435" max="7435" width="21.140625" style="3" bestFit="1" customWidth="1"/>
    <col min="7436" max="7436" width="20.7109375" style="3" customWidth="1"/>
    <col min="7437" max="7684" width="9.140625" style="3"/>
    <col min="7685" max="7685" width="13.42578125" style="3" customWidth="1"/>
    <col min="7686" max="7686" width="31" style="3" customWidth="1"/>
    <col min="7687" max="7687" width="64" style="3" customWidth="1"/>
    <col min="7688" max="7688" width="22.85546875" style="3" customWidth="1"/>
    <col min="7689" max="7689" width="22.140625" style="3" customWidth="1"/>
    <col min="7690" max="7690" width="22.85546875" style="3" customWidth="1"/>
    <col min="7691" max="7691" width="21.140625" style="3" bestFit="1" customWidth="1"/>
    <col min="7692" max="7692" width="20.7109375" style="3" customWidth="1"/>
    <col min="7693" max="7940" width="9.140625" style="3"/>
    <col min="7941" max="7941" width="13.42578125" style="3" customWidth="1"/>
    <col min="7942" max="7942" width="31" style="3" customWidth="1"/>
    <col min="7943" max="7943" width="64" style="3" customWidth="1"/>
    <col min="7944" max="7944" width="22.85546875" style="3" customWidth="1"/>
    <col min="7945" max="7945" width="22.140625" style="3" customWidth="1"/>
    <col min="7946" max="7946" width="22.85546875" style="3" customWidth="1"/>
    <col min="7947" max="7947" width="21.140625" style="3" bestFit="1" customWidth="1"/>
    <col min="7948" max="7948" width="20.7109375" style="3" customWidth="1"/>
    <col min="7949" max="8196" width="9.140625" style="3"/>
    <col min="8197" max="8197" width="13.42578125" style="3" customWidth="1"/>
    <col min="8198" max="8198" width="31" style="3" customWidth="1"/>
    <col min="8199" max="8199" width="64" style="3" customWidth="1"/>
    <col min="8200" max="8200" width="22.85546875" style="3" customWidth="1"/>
    <col min="8201" max="8201" width="22.140625" style="3" customWidth="1"/>
    <col min="8202" max="8202" width="22.85546875" style="3" customWidth="1"/>
    <col min="8203" max="8203" width="21.140625" style="3" bestFit="1" customWidth="1"/>
    <col min="8204" max="8204" width="20.7109375" style="3" customWidth="1"/>
    <col min="8205" max="8452" width="9.140625" style="3"/>
    <col min="8453" max="8453" width="13.42578125" style="3" customWidth="1"/>
    <col min="8454" max="8454" width="31" style="3" customWidth="1"/>
    <col min="8455" max="8455" width="64" style="3" customWidth="1"/>
    <col min="8456" max="8456" width="22.85546875" style="3" customWidth="1"/>
    <col min="8457" max="8457" width="22.140625" style="3" customWidth="1"/>
    <col min="8458" max="8458" width="22.85546875" style="3" customWidth="1"/>
    <col min="8459" max="8459" width="21.140625" style="3" bestFit="1" customWidth="1"/>
    <col min="8460" max="8460" width="20.7109375" style="3" customWidth="1"/>
    <col min="8461" max="8708" width="9.140625" style="3"/>
    <col min="8709" max="8709" width="13.42578125" style="3" customWidth="1"/>
    <col min="8710" max="8710" width="31" style="3" customWidth="1"/>
    <col min="8711" max="8711" width="64" style="3" customWidth="1"/>
    <col min="8712" max="8712" width="22.85546875" style="3" customWidth="1"/>
    <col min="8713" max="8713" width="22.140625" style="3" customWidth="1"/>
    <col min="8714" max="8714" width="22.85546875" style="3" customWidth="1"/>
    <col min="8715" max="8715" width="21.140625" style="3" bestFit="1" customWidth="1"/>
    <col min="8716" max="8716" width="20.7109375" style="3" customWidth="1"/>
    <col min="8717" max="8964" width="9.140625" style="3"/>
    <col min="8965" max="8965" width="13.42578125" style="3" customWidth="1"/>
    <col min="8966" max="8966" width="31" style="3" customWidth="1"/>
    <col min="8967" max="8967" width="64" style="3" customWidth="1"/>
    <col min="8968" max="8968" width="22.85546875" style="3" customWidth="1"/>
    <col min="8969" max="8969" width="22.140625" style="3" customWidth="1"/>
    <col min="8970" max="8970" width="22.85546875" style="3" customWidth="1"/>
    <col min="8971" max="8971" width="21.140625" style="3" bestFit="1" customWidth="1"/>
    <col min="8972" max="8972" width="20.7109375" style="3" customWidth="1"/>
    <col min="8973" max="9220" width="9.140625" style="3"/>
    <col min="9221" max="9221" width="13.42578125" style="3" customWidth="1"/>
    <col min="9222" max="9222" width="31" style="3" customWidth="1"/>
    <col min="9223" max="9223" width="64" style="3" customWidth="1"/>
    <col min="9224" max="9224" width="22.85546875" style="3" customWidth="1"/>
    <col min="9225" max="9225" width="22.140625" style="3" customWidth="1"/>
    <col min="9226" max="9226" width="22.85546875" style="3" customWidth="1"/>
    <col min="9227" max="9227" width="21.140625" style="3" bestFit="1" customWidth="1"/>
    <col min="9228" max="9228" width="20.7109375" style="3" customWidth="1"/>
    <col min="9229" max="9476" width="9.140625" style="3"/>
    <col min="9477" max="9477" width="13.42578125" style="3" customWidth="1"/>
    <col min="9478" max="9478" width="31" style="3" customWidth="1"/>
    <col min="9479" max="9479" width="64" style="3" customWidth="1"/>
    <col min="9480" max="9480" width="22.85546875" style="3" customWidth="1"/>
    <col min="9481" max="9481" width="22.140625" style="3" customWidth="1"/>
    <col min="9482" max="9482" width="22.85546875" style="3" customWidth="1"/>
    <col min="9483" max="9483" width="21.140625" style="3" bestFit="1" customWidth="1"/>
    <col min="9484" max="9484" width="20.7109375" style="3" customWidth="1"/>
    <col min="9485" max="9732" width="9.140625" style="3"/>
    <col min="9733" max="9733" width="13.42578125" style="3" customWidth="1"/>
    <col min="9734" max="9734" width="31" style="3" customWidth="1"/>
    <col min="9735" max="9735" width="64" style="3" customWidth="1"/>
    <col min="9736" max="9736" width="22.85546875" style="3" customWidth="1"/>
    <col min="9737" max="9737" width="22.140625" style="3" customWidth="1"/>
    <col min="9738" max="9738" width="22.85546875" style="3" customWidth="1"/>
    <col min="9739" max="9739" width="21.140625" style="3" bestFit="1" customWidth="1"/>
    <col min="9740" max="9740" width="20.7109375" style="3" customWidth="1"/>
    <col min="9741" max="9988" width="9.140625" style="3"/>
    <col min="9989" max="9989" width="13.42578125" style="3" customWidth="1"/>
    <col min="9990" max="9990" width="31" style="3" customWidth="1"/>
    <col min="9991" max="9991" width="64" style="3" customWidth="1"/>
    <col min="9992" max="9992" width="22.85546875" style="3" customWidth="1"/>
    <col min="9993" max="9993" width="22.140625" style="3" customWidth="1"/>
    <col min="9994" max="9994" width="22.85546875" style="3" customWidth="1"/>
    <col min="9995" max="9995" width="21.140625" style="3" bestFit="1" customWidth="1"/>
    <col min="9996" max="9996" width="20.7109375" style="3" customWidth="1"/>
    <col min="9997" max="10244" width="9.140625" style="3"/>
    <col min="10245" max="10245" width="13.42578125" style="3" customWidth="1"/>
    <col min="10246" max="10246" width="31" style="3" customWidth="1"/>
    <col min="10247" max="10247" width="64" style="3" customWidth="1"/>
    <col min="10248" max="10248" width="22.85546875" style="3" customWidth="1"/>
    <col min="10249" max="10249" width="22.140625" style="3" customWidth="1"/>
    <col min="10250" max="10250" width="22.85546875" style="3" customWidth="1"/>
    <col min="10251" max="10251" width="21.140625" style="3" bestFit="1" customWidth="1"/>
    <col min="10252" max="10252" width="20.7109375" style="3" customWidth="1"/>
    <col min="10253" max="10500" width="9.140625" style="3"/>
    <col min="10501" max="10501" width="13.42578125" style="3" customWidth="1"/>
    <col min="10502" max="10502" width="31" style="3" customWidth="1"/>
    <col min="10503" max="10503" width="64" style="3" customWidth="1"/>
    <col min="10504" max="10504" width="22.85546875" style="3" customWidth="1"/>
    <col min="10505" max="10505" width="22.140625" style="3" customWidth="1"/>
    <col min="10506" max="10506" width="22.85546875" style="3" customWidth="1"/>
    <col min="10507" max="10507" width="21.140625" style="3" bestFit="1" customWidth="1"/>
    <col min="10508" max="10508" width="20.7109375" style="3" customWidth="1"/>
    <col min="10509" max="10756" width="9.140625" style="3"/>
    <col min="10757" max="10757" width="13.42578125" style="3" customWidth="1"/>
    <col min="10758" max="10758" width="31" style="3" customWidth="1"/>
    <col min="10759" max="10759" width="64" style="3" customWidth="1"/>
    <col min="10760" max="10760" width="22.85546875" style="3" customWidth="1"/>
    <col min="10761" max="10761" width="22.140625" style="3" customWidth="1"/>
    <col min="10762" max="10762" width="22.85546875" style="3" customWidth="1"/>
    <col min="10763" max="10763" width="21.140625" style="3" bestFit="1" customWidth="1"/>
    <col min="10764" max="10764" width="20.7109375" style="3" customWidth="1"/>
    <col min="10765" max="11012" width="9.140625" style="3"/>
    <col min="11013" max="11013" width="13.42578125" style="3" customWidth="1"/>
    <col min="11014" max="11014" width="31" style="3" customWidth="1"/>
    <col min="11015" max="11015" width="64" style="3" customWidth="1"/>
    <col min="11016" max="11016" width="22.85546875" style="3" customWidth="1"/>
    <col min="11017" max="11017" width="22.140625" style="3" customWidth="1"/>
    <col min="11018" max="11018" width="22.85546875" style="3" customWidth="1"/>
    <col min="11019" max="11019" width="21.140625" style="3" bestFit="1" customWidth="1"/>
    <col min="11020" max="11020" width="20.7109375" style="3" customWidth="1"/>
    <col min="11021" max="11268" width="9.140625" style="3"/>
    <col min="11269" max="11269" width="13.42578125" style="3" customWidth="1"/>
    <col min="11270" max="11270" width="31" style="3" customWidth="1"/>
    <col min="11271" max="11271" width="64" style="3" customWidth="1"/>
    <col min="11272" max="11272" width="22.85546875" style="3" customWidth="1"/>
    <col min="11273" max="11273" width="22.140625" style="3" customWidth="1"/>
    <col min="11274" max="11274" width="22.85546875" style="3" customWidth="1"/>
    <col min="11275" max="11275" width="21.140625" style="3" bestFit="1" customWidth="1"/>
    <col min="11276" max="11276" width="20.7109375" style="3" customWidth="1"/>
    <col min="11277" max="11524" width="9.140625" style="3"/>
    <col min="11525" max="11525" width="13.42578125" style="3" customWidth="1"/>
    <col min="11526" max="11526" width="31" style="3" customWidth="1"/>
    <col min="11527" max="11527" width="64" style="3" customWidth="1"/>
    <col min="11528" max="11528" width="22.85546875" style="3" customWidth="1"/>
    <col min="11529" max="11529" width="22.140625" style="3" customWidth="1"/>
    <col min="11530" max="11530" width="22.85546875" style="3" customWidth="1"/>
    <col min="11531" max="11531" width="21.140625" style="3" bestFit="1" customWidth="1"/>
    <col min="11532" max="11532" width="20.7109375" style="3" customWidth="1"/>
    <col min="11533" max="11780" width="9.140625" style="3"/>
    <col min="11781" max="11781" width="13.42578125" style="3" customWidth="1"/>
    <col min="11782" max="11782" width="31" style="3" customWidth="1"/>
    <col min="11783" max="11783" width="64" style="3" customWidth="1"/>
    <col min="11784" max="11784" width="22.85546875" style="3" customWidth="1"/>
    <col min="11785" max="11785" width="22.140625" style="3" customWidth="1"/>
    <col min="11786" max="11786" width="22.85546875" style="3" customWidth="1"/>
    <col min="11787" max="11787" width="21.140625" style="3" bestFit="1" customWidth="1"/>
    <col min="11788" max="11788" width="20.7109375" style="3" customWidth="1"/>
    <col min="11789" max="12036" width="9.140625" style="3"/>
    <col min="12037" max="12037" width="13.42578125" style="3" customWidth="1"/>
    <col min="12038" max="12038" width="31" style="3" customWidth="1"/>
    <col min="12039" max="12039" width="64" style="3" customWidth="1"/>
    <col min="12040" max="12040" width="22.85546875" style="3" customWidth="1"/>
    <col min="12041" max="12041" width="22.140625" style="3" customWidth="1"/>
    <col min="12042" max="12042" width="22.85546875" style="3" customWidth="1"/>
    <col min="12043" max="12043" width="21.140625" style="3" bestFit="1" customWidth="1"/>
    <col min="12044" max="12044" width="20.7109375" style="3" customWidth="1"/>
    <col min="12045" max="12292" width="9.140625" style="3"/>
    <col min="12293" max="12293" width="13.42578125" style="3" customWidth="1"/>
    <col min="12294" max="12294" width="31" style="3" customWidth="1"/>
    <col min="12295" max="12295" width="64" style="3" customWidth="1"/>
    <col min="12296" max="12296" width="22.85546875" style="3" customWidth="1"/>
    <col min="12297" max="12297" width="22.140625" style="3" customWidth="1"/>
    <col min="12298" max="12298" width="22.85546875" style="3" customWidth="1"/>
    <col min="12299" max="12299" width="21.140625" style="3" bestFit="1" customWidth="1"/>
    <col min="12300" max="12300" width="20.7109375" style="3" customWidth="1"/>
    <col min="12301" max="12548" width="9.140625" style="3"/>
    <col min="12549" max="12549" width="13.42578125" style="3" customWidth="1"/>
    <col min="12550" max="12550" width="31" style="3" customWidth="1"/>
    <col min="12551" max="12551" width="64" style="3" customWidth="1"/>
    <col min="12552" max="12552" width="22.85546875" style="3" customWidth="1"/>
    <col min="12553" max="12553" width="22.140625" style="3" customWidth="1"/>
    <col min="12554" max="12554" width="22.85546875" style="3" customWidth="1"/>
    <col min="12555" max="12555" width="21.140625" style="3" bestFit="1" customWidth="1"/>
    <col min="12556" max="12556" width="20.7109375" style="3" customWidth="1"/>
    <col min="12557" max="12804" width="9.140625" style="3"/>
    <col min="12805" max="12805" width="13.42578125" style="3" customWidth="1"/>
    <col min="12806" max="12806" width="31" style="3" customWidth="1"/>
    <col min="12807" max="12807" width="64" style="3" customWidth="1"/>
    <col min="12808" max="12808" width="22.85546875" style="3" customWidth="1"/>
    <col min="12809" max="12809" width="22.140625" style="3" customWidth="1"/>
    <col min="12810" max="12810" width="22.85546875" style="3" customWidth="1"/>
    <col min="12811" max="12811" width="21.140625" style="3" bestFit="1" customWidth="1"/>
    <col min="12812" max="12812" width="20.7109375" style="3" customWidth="1"/>
    <col min="12813" max="13060" width="9.140625" style="3"/>
    <col min="13061" max="13061" width="13.42578125" style="3" customWidth="1"/>
    <col min="13062" max="13062" width="31" style="3" customWidth="1"/>
    <col min="13063" max="13063" width="64" style="3" customWidth="1"/>
    <col min="13064" max="13064" width="22.85546875" style="3" customWidth="1"/>
    <col min="13065" max="13065" width="22.140625" style="3" customWidth="1"/>
    <col min="13066" max="13066" width="22.85546875" style="3" customWidth="1"/>
    <col min="13067" max="13067" width="21.140625" style="3" bestFit="1" customWidth="1"/>
    <col min="13068" max="13068" width="20.7109375" style="3" customWidth="1"/>
    <col min="13069" max="13316" width="9.140625" style="3"/>
    <col min="13317" max="13317" width="13.42578125" style="3" customWidth="1"/>
    <col min="13318" max="13318" width="31" style="3" customWidth="1"/>
    <col min="13319" max="13319" width="64" style="3" customWidth="1"/>
    <col min="13320" max="13320" width="22.85546875" style="3" customWidth="1"/>
    <col min="13321" max="13321" width="22.140625" style="3" customWidth="1"/>
    <col min="13322" max="13322" width="22.85546875" style="3" customWidth="1"/>
    <col min="13323" max="13323" width="21.140625" style="3" bestFit="1" customWidth="1"/>
    <col min="13324" max="13324" width="20.7109375" style="3" customWidth="1"/>
    <col min="13325" max="13572" width="9.140625" style="3"/>
    <col min="13573" max="13573" width="13.42578125" style="3" customWidth="1"/>
    <col min="13574" max="13574" width="31" style="3" customWidth="1"/>
    <col min="13575" max="13575" width="64" style="3" customWidth="1"/>
    <col min="13576" max="13576" width="22.85546875" style="3" customWidth="1"/>
    <col min="13577" max="13577" width="22.140625" style="3" customWidth="1"/>
    <col min="13578" max="13578" width="22.85546875" style="3" customWidth="1"/>
    <col min="13579" max="13579" width="21.140625" style="3" bestFit="1" customWidth="1"/>
    <col min="13580" max="13580" width="20.7109375" style="3" customWidth="1"/>
    <col min="13581" max="13828" width="9.140625" style="3"/>
    <col min="13829" max="13829" width="13.42578125" style="3" customWidth="1"/>
    <col min="13830" max="13830" width="31" style="3" customWidth="1"/>
    <col min="13831" max="13831" width="64" style="3" customWidth="1"/>
    <col min="13832" max="13832" width="22.85546875" style="3" customWidth="1"/>
    <col min="13833" max="13833" width="22.140625" style="3" customWidth="1"/>
    <col min="13834" max="13834" width="22.85546875" style="3" customWidth="1"/>
    <col min="13835" max="13835" width="21.140625" style="3" bestFit="1" customWidth="1"/>
    <col min="13836" max="13836" width="20.7109375" style="3" customWidth="1"/>
    <col min="13837" max="14084" width="9.140625" style="3"/>
    <col min="14085" max="14085" width="13.42578125" style="3" customWidth="1"/>
    <col min="14086" max="14086" width="31" style="3" customWidth="1"/>
    <col min="14087" max="14087" width="64" style="3" customWidth="1"/>
    <col min="14088" max="14088" width="22.85546875" style="3" customWidth="1"/>
    <col min="14089" max="14089" width="22.140625" style="3" customWidth="1"/>
    <col min="14090" max="14090" width="22.85546875" style="3" customWidth="1"/>
    <col min="14091" max="14091" width="21.140625" style="3" bestFit="1" customWidth="1"/>
    <col min="14092" max="14092" width="20.7109375" style="3" customWidth="1"/>
    <col min="14093" max="14340" width="9.140625" style="3"/>
    <col min="14341" max="14341" width="13.42578125" style="3" customWidth="1"/>
    <col min="14342" max="14342" width="31" style="3" customWidth="1"/>
    <col min="14343" max="14343" width="64" style="3" customWidth="1"/>
    <col min="14344" max="14344" width="22.85546875" style="3" customWidth="1"/>
    <col min="14345" max="14345" width="22.140625" style="3" customWidth="1"/>
    <col min="14346" max="14346" width="22.85546875" style="3" customWidth="1"/>
    <col min="14347" max="14347" width="21.140625" style="3" bestFit="1" customWidth="1"/>
    <col min="14348" max="14348" width="20.7109375" style="3" customWidth="1"/>
    <col min="14349" max="14596" width="9.140625" style="3"/>
    <col min="14597" max="14597" width="13.42578125" style="3" customWidth="1"/>
    <col min="14598" max="14598" width="31" style="3" customWidth="1"/>
    <col min="14599" max="14599" width="64" style="3" customWidth="1"/>
    <col min="14600" max="14600" width="22.85546875" style="3" customWidth="1"/>
    <col min="14601" max="14601" width="22.140625" style="3" customWidth="1"/>
    <col min="14602" max="14602" width="22.85546875" style="3" customWidth="1"/>
    <col min="14603" max="14603" width="21.140625" style="3" bestFit="1" customWidth="1"/>
    <col min="14604" max="14604" width="20.7109375" style="3" customWidth="1"/>
    <col min="14605" max="14852" width="9.140625" style="3"/>
    <col min="14853" max="14853" width="13.42578125" style="3" customWidth="1"/>
    <col min="14854" max="14854" width="31" style="3" customWidth="1"/>
    <col min="14855" max="14855" width="64" style="3" customWidth="1"/>
    <col min="14856" max="14856" width="22.85546875" style="3" customWidth="1"/>
    <col min="14857" max="14857" width="22.140625" style="3" customWidth="1"/>
    <col min="14858" max="14858" width="22.85546875" style="3" customWidth="1"/>
    <col min="14859" max="14859" width="21.140625" style="3" bestFit="1" customWidth="1"/>
    <col min="14860" max="14860" width="20.7109375" style="3" customWidth="1"/>
    <col min="14861" max="15108" width="9.140625" style="3"/>
    <col min="15109" max="15109" width="13.42578125" style="3" customWidth="1"/>
    <col min="15110" max="15110" width="31" style="3" customWidth="1"/>
    <col min="15111" max="15111" width="64" style="3" customWidth="1"/>
    <col min="15112" max="15112" width="22.85546875" style="3" customWidth="1"/>
    <col min="15113" max="15113" width="22.140625" style="3" customWidth="1"/>
    <col min="15114" max="15114" width="22.85546875" style="3" customWidth="1"/>
    <col min="15115" max="15115" width="21.140625" style="3" bestFit="1" customWidth="1"/>
    <col min="15116" max="15116" width="20.7109375" style="3" customWidth="1"/>
    <col min="15117" max="15364" width="9.140625" style="3"/>
    <col min="15365" max="15365" width="13.42578125" style="3" customWidth="1"/>
    <col min="15366" max="15366" width="31" style="3" customWidth="1"/>
    <col min="15367" max="15367" width="64" style="3" customWidth="1"/>
    <col min="15368" max="15368" width="22.85546875" style="3" customWidth="1"/>
    <col min="15369" max="15369" width="22.140625" style="3" customWidth="1"/>
    <col min="15370" max="15370" width="22.85546875" style="3" customWidth="1"/>
    <col min="15371" max="15371" width="21.140625" style="3" bestFit="1" customWidth="1"/>
    <col min="15372" max="15372" width="20.7109375" style="3" customWidth="1"/>
    <col min="15373" max="15620" width="9.140625" style="3"/>
    <col min="15621" max="15621" width="13.42578125" style="3" customWidth="1"/>
    <col min="15622" max="15622" width="31" style="3" customWidth="1"/>
    <col min="15623" max="15623" width="64" style="3" customWidth="1"/>
    <col min="15624" max="15624" width="22.85546875" style="3" customWidth="1"/>
    <col min="15625" max="15625" width="22.140625" style="3" customWidth="1"/>
    <col min="15626" max="15626" width="22.85546875" style="3" customWidth="1"/>
    <col min="15627" max="15627" width="21.140625" style="3" bestFit="1" customWidth="1"/>
    <col min="15628" max="15628" width="20.7109375" style="3" customWidth="1"/>
    <col min="15629" max="15876" width="9.140625" style="3"/>
    <col min="15877" max="15877" width="13.42578125" style="3" customWidth="1"/>
    <col min="15878" max="15878" width="31" style="3" customWidth="1"/>
    <col min="15879" max="15879" width="64" style="3" customWidth="1"/>
    <col min="15880" max="15880" width="22.85546875" style="3" customWidth="1"/>
    <col min="15881" max="15881" width="22.140625" style="3" customWidth="1"/>
    <col min="15882" max="15882" width="22.85546875" style="3" customWidth="1"/>
    <col min="15883" max="15883" width="21.140625" style="3" bestFit="1" customWidth="1"/>
    <col min="15884" max="15884" width="20.7109375" style="3" customWidth="1"/>
    <col min="15885" max="16132" width="9.140625" style="3"/>
    <col min="16133" max="16133" width="13.42578125" style="3" customWidth="1"/>
    <col min="16134" max="16134" width="31" style="3" customWidth="1"/>
    <col min="16135" max="16135" width="64" style="3" customWidth="1"/>
    <col min="16136" max="16136" width="22.85546875" style="3" customWidth="1"/>
    <col min="16137" max="16137" width="22.140625" style="3" customWidth="1"/>
    <col min="16138" max="16138" width="22.85546875" style="3" customWidth="1"/>
    <col min="16139" max="16139" width="21.140625" style="3" bestFit="1" customWidth="1"/>
    <col min="16140" max="16140" width="20.7109375" style="3" customWidth="1"/>
    <col min="16141" max="16384" width="9.140625" style="3"/>
  </cols>
  <sheetData>
    <row r="1" spans="1:12" s="2" customFormat="1" ht="44.25" customHeight="1" x14ac:dyDescent="0.25">
      <c r="A1" s="69" t="s">
        <v>158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2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/>
      <c r="J2" s="6"/>
      <c r="K2" s="6" t="s">
        <v>42</v>
      </c>
    </row>
    <row r="3" spans="1:12" s="2" customFormat="1" ht="97.5" customHeight="1" x14ac:dyDescent="0.25">
      <c r="A3" s="7" t="s">
        <v>41</v>
      </c>
      <c r="B3" s="7" t="s">
        <v>40</v>
      </c>
      <c r="C3" s="7" t="s">
        <v>39</v>
      </c>
      <c r="D3" s="8" t="s">
        <v>151</v>
      </c>
      <c r="E3" s="8" t="s">
        <v>152</v>
      </c>
      <c r="F3" s="8" t="s">
        <v>153</v>
      </c>
      <c r="G3" s="8" t="s">
        <v>154</v>
      </c>
      <c r="H3" s="8" t="s">
        <v>155</v>
      </c>
      <c r="I3" s="8" t="s">
        <v>156</v>
      </c>
      <c r="J3" s="8"/>
      <c r="K3" s="8" t="s">
        <v>157</v>
      </c>
    </row>
    <row r="4" spans="1:12" s="2" customFormat="1" ht="30.75" customHeight="1" x14ac:dyDescent="0.25">
      <c r="A4" s="9"/>
      <c r="B4" s="34" t="s">
        <v>38</v>
      </c>
      <c r="C4" s="34" t="s">
        <v>37</v>
      </c>
      <c r="D4" s="35">
        <f>D5+D7+D12+D16+D18+D22+D24+D26+D29+D31</f>
        <v>47141000</v>
      </c>
      <c r="E4" s="35"/>
      <c r="F4" s="35"/>
      <c r="G4" s="35">
        <f>G5+G7+G12+G16+G18+G22+G24+G26+G29+G31</f>
        <v>718000</v>
      </c>
      <c r="H4" s="35">
        <f>H5+H7+H12+H16+H18+H22+H24+H26+H29+H31</f>
        <v>0</v>
      </c>
      <c r="I4" s="35">
        <f>I5+I7+I12+I16+I18+I22+I24+I26+I29+I31</f>
        <v>-9024000</v>
      </c>
      <c r="J4" s="35">
        <f>J5+J7+J12+J16+J18+J22+J24+J26+J29+J31</f>
        <v>0</v>
      </c>
      <c r="K4" s="35">
        <f t="shared" ref="K4:K15" si="0">SUM(D4:J4)</f>
        <v>38835000</v>
      </c>
      <c r="L4" s="2" t="b">
        <f t="shared" ref="L4:L26" si="1">K4=SUM(D4:J4)</f>
        <v>1</v>
      </c>
    </row>
    <row r="5" spans="1:12" s="2" customFormat="1" ht="24.75" customHeight="1" x14ac:dyDescent="0.25">
      <c r="A5" s="12"/>
      <c r="B5" s="10" t="s">
        <v>36</v>
      </c>
      <c r="C5" s="38" t="s">
        <v>43</v>
      </c>
      <c r="D5" s="11">
        <f>D6</f>
        <v>27611000</v>
      </c>
      <c r="E5" s="11"/>
      <c r="F5" s="11"/>
      <c r="G5" s="11">
        <f t="shared" ref="G5:J5" si="2">G6</f>
        <v>0</v>
      </c>
      <c r="H5" s="11">
        <f t="shared" si="2"/>
        <v>0</v>
      </c>
      <c r="I5" s="11">
        <f t="shared" si="2"/>
        <v>-2385000</v>
      </c>
      <c r="J5" s="11">
        <f t="shared" si="2"/>
        <v>0</v>
      </c>
      <c r="K5" s="11">
        <f t="shared" si="0"/>
        <v>25226000</v>
      </c>
      <c r="L5" s="2" t="b">
        <f t="shared" si="1"/>
        <v>1</v>
      </c>
    </row>
    <row r="6" spans="1:12" s="2" customFormat="1" ht="25.5" customHeight="1" x14ac:dyDescent="0.25">
      <c r="A6" s="13"/>
      <c r="B6" s="14" t="s">
        <v>35</v>
      </c>
      <c r="C6" s="15" t="s">
        <v>34</v>
      </c>
      <c r="D6" s="16">
        <v>27611000</v>
      </c>
      <c r="E6" s="16"/>
      <c r="F6" s="16"/>
      <c r="G6" s="16"/>
      <c r="H6" s="16"/>
      <c r="I6" s="16">
        <v>-2385000</v>
      </c>
      <c r="J6" s="16"/>
      <c r="K6" s="16">
        <f t="shared" si="0"/>
        <v>25226000</v>
      </c>
      <c r="L6" s="2" t="b">
        <f t="shared" si="1"/>
        <v>1</v>
      </c>
    </row>
    <row r="7" spans="1:12" s="2" customFormat="1" ht="47.25" x14ac:dyDescent="0.25">
      <c r="A7" s="17"/>
      <c r="B7" s="18" t="s">
        <v>33</v>
      </c>
      <c r="C7" s="39" t="s">
        <v>32</v>
      </c>
      <c r="D7" s="11">
        <f>D8+D9+D10+D11</f>
        <v>5932000</v>
      </c>
      <c r="E7" s="11"/>
      <c r="F7" s="11"/>
      <c r="G7" s="11">
        <f t="shared" ref="G7:J7" si="3">G8+G9+G10+G11</f>
        <v>0</v>
      </c>
      <c r="H7" s="11">
        <f t="shared" si="3"/>
        <v>0</v>
      </c>
      <c r="I7" s="11">
        <f t="shared" si="3"/>
        <v>112000</v>
      </c>
      <c r="J7" s="11">
        <f t="shared" si="3"/>
        <v>0</v>
      </c>
      <c r="K7" s="11">
        <f t="shared" si="0"/>
        <v>6044000</v>
      </c>
      <c r="L7" s="2" t="b">
        <f t="shared" si="1"/>
        <v>1</v>
      </c>
    </row>
    <row r="8" spans="1:12" s="2" customFormat="1" ht="66.75" customHeight="1" x14ac:dyDescent="0.25">
      <c r="A8" s="19"/>
      <c r="B8" s="19" t="s">
        <v>31</v>
      </c>
      <c r="C8" s="20" t="s">
        <v>30</v>
      </c>
      <c r="D8" s="73">
        <v>2723800</v>
      </c>
      <c r="E8" s="16"/>
      <c r="F8" s="16"/>
      <c r="G8" s="16"/>
      <c r="H8" s="16"/>
      <c r="I8" s="16">
        <v>66200</v>
      </c>
      <c r="J8" s="16"/>
      <c r="K8" s="16">
        <f t="shared" si="0"/>
        <v>2790000</v>
      </c>
      <c r="L8" s="2" t="b">
        <f t="shared" si="1"/>
        <v>1</v>
      </c>
    </row>
    <row r="9" spans="1:12" s="2" customFormat="1" ht="86.25" customHeight="1" x14ac:dyDescent="0.25">
      <c r="A9" s="19"/>
      <c r="B9" s="19" t="s">
        <v>29</v>
      </c>
      <c r="C9" s="20" t="s">
        <v>28</v>
      </c>
      <c r="D9" s="73">
        <v>15500</v>
      </c>
      <c r="E9" s="16"/>
      <c r="F9" s="16"/>
      <c r="G9" s="16"/>
      <c r="H9" s="16"/>
      <c r="I9" s="16">
        <v>3500</v>
      </c>
      <c r="J9" s="16"/>
      <c r="K9" s="16">
        <f t="shared" si="0"/>
        <v>19000</v>
      </c>
      <c r="L9" s="2" t="b">
        <f t="shared" si="1"/>
        <v>1</v>
      </c>
    </row>
    <row r="10" spans="1:12" s="2" customFormat="1" ht="78.75" x14ac:dyDescent="0.25">
      <c r="A10" s="13"/>
      <c r="B10" s="19" t="s">
        <v>27</v>
      </c>
      <c r="C10" s="20" t="s">
        <v>26</v>
      </c>
      <c r="D10" s="73">
        <v>3582900</v>
      </c>
      <c r="E10" s="16"/>
      <c r="F10" s="16"/>
      <c r="G10" s="16"/>
      <c r="H10" s="16"/>
      <c r="I10" s="16">
        <v>128100</v>
      </c>
      <c r="J10" s="16"/>
      <c r="K10" s="16">
        <f t="shared" si="0"/>
        <v>3711000</v>
      </c>
      <c r="L10" s="2" t="b">
        <f t="shared" si="1"/>
        <v>1</v>
      </c>
    </row>
    <row r="11" spans="1:12" s="2" customFormat="1" ht="72" customHeight="1" x14ac:dyDescent="0.25">
      <c r="A11" s="19"/>
      <c r="B11" s="19" t="s">
        <v>25</v>
      </c>
      <c r="C11" s="20" t="s">
        <v>24</v>
      </c>
      <c r="D11" s="73">
        <v>-390200</v>
      </c>
      <c r="E11" s="16"/>
      <c r="F11" s="16"/>
      <c r="G11" s="16"/>
      <c r="H11" s="16"/>
      <c r="I11" s="16">
        <v>-85800</v>
      </c>
      <c r="J11" s="16"/>
      <c r="K11" s="16">
        <f t="shared" si="0"/>
        <v>-476000</v>
      </c>
      <c r="L11" s="2" t="b">
        <f t="shared" si="1"/>
        <v>1</v>
      </c>
    </row>
    <row r="12" spans="1:12" s="2" customFormat="1" ht="15.75" x14ac:dyDescent="0.25">
      <c r="A12" s="19"/>
      <c r="B12" s="10" t="s">
        <v>23</v>
      </c>
      <c r="C12" s="10" t="s">
        <v>22</v>
      </c>
      <c r="D12" s="11">
        <f>D13+D14+D15</f>
        <v>1171000</v>
      </c>
      <c r="E12" s="11"/>
      <c r="F12" s="11"/>
      <c r="G12" s="11">
        <f t="shared" ref="G12:J12" si="4">G13+G14+G15</f>
        <v>669000</v>
      </c>
      <c r="H12" s="11">
        <f t="shared" si="4"/>
        <v>0</v>
      </c>
      <c r="I12" s="11">
        <f t="shared" si="4"/>
        <v>268000</v>
      </c>
      <c r="J12" s="11">
        <f t="shared" si="4"/>
        <v>0</v>
      </c>
      <c r="K12" s="11">
        <f t="shared" si="0"/>
        <v>2108000</v>
      </c>
      <c r="L12" s="2" t="b">
        <f t="shared" si="1"/>
        <v>1</v>
      </c>
    </row>
    <row r="13" spans="1:12" s="2" customFormat="1" ht="31.5" x14ac:dyDescent="0.25">
      <c r="A13" s="19"/>
      <c r="B13" s="14" t="s">
        <v>44</v>
      </c>
      <c r="C13" s="15" t="s">
        <v>45</v>
      </c>
      <c r="D13" s="16">
        <v>460000</v>
      </c>
      <c r="E13" s="16"/>
      <c r="F13" s="16"/>
      <c r="G13" s="16"/>
      <c r="H13" s="16"/>
      <c r="I13" s="16"/>
      <c r="J13" s="16"/>
      <c r="K13" s="16">
        <f t="shared" si="0"/>
        <v>460000</v>
      </c>
      <c r="L13" s="2" t="b">
        <f t="shared" si="1"/>
        <v>1</v>
      </c>
    </row>
    <row r="14" spans="1:12" s="2" customFormat="1" ht="15.75" x14ac:dyDescent="0.25">
      <c r="A14" s="19"/>
      <c r="B14" s="14" t="s">
        <v>46</v>
      </c>
      <c r="C14" s="15" t="s">
        <v>47</v>
      </c>
      <c r="D14" s="16">
        <v>434000</v>
      </c>
      <c r="E14" s="16"/>
      <c r="F14" s="16"/>
      <c r="G14" s="16">
        <v>276000</v>
      </c>
      <c r="H14" s="16"/>
      <c r="I14" s="16">
        <v>268000</v>
      </c>
      <c r="J14" s="16"/>
      <c r="K14" s="16">
        <f t="shared" si="0"/>
        <v>978000</v>
      </c>
      <c r="L14" s="2" t="b">
        <f t="shared" si="1"/>
        <v>1</v>
      </c>
    </row>
    <row r="15" spans="1:12" s="2" customFormat="1" ht="31.5" x14ac:dyDescent="0.25">
      <c r="A15" s="12"/>
      <c r="B15" s="14" t="s">
        <v>48</v>
      </c>
      <c r="C15" s="15" t="s">
        <v>49</v>
      </c>
      <c r="D15" s="16">
        <v>277000</v>
      </c>
      <c r="E15" s="16"/>
      <c r="F15" s="16"/>
      <c r="G15" s="16">
        <v>393000</v>
      </c>
      <c r="H15" s="16"/>
      <c r="I15" s="16"/>
      <c r="J15" s="16"/>
      <c r="K15" s="16">
        <f t="shared" si="0"/>
        <v>670000</v>
      </c>
      <c r="L15" s="2" t="b">
        <f t="shared" si="1"/>
        <v>1</v>
      </c>
    </row>
    <row r="16" spans="1:12" s="2" customFormat="1" ht="15.75" x14ac:dyDescent="0.25">
      <c r="A16" s="19"/>
      <c r="B16" s="10" t="s">
        <v>21</v>
      </c>
      <c r="C16" s="10" t="s">
        <v>20</v>
      </c>
      <c r="D16" s="11">
        <f>D17</f>
        <v>330000</v>
      </c>
      <c r="E16" s="11"/>
      <c r="F16" s="11"/>
      <c r="G16" s="11">
        <f t="shared" ref="G16:K16" si="5">G17</f>
        <v>0</v>
      </c>
      <c r="H16" s="11">
        <f t="shared" si="5"/>
        <v>0</v>
      </c>
      <c r="I16" s="11">
        <f t="shared" si="5"/>
        <v>-120000</v>
      </c>
      <c r="J16" s="11">
        <f t="shared" si="5"/>
        <v>0</v>
      </c>
      <c r="K16" s="11">
        <f t="shared" si="5"/>
        <v>210000</v>
      </c>
      <c r="L16" s="2" t="b">
        <f t="shared" si="1"/>
        <v>1</v>
      </c>
    </row>
    <row r="17" spans="1:12" s="2" customFormat="1" ht="47.25" x14ac:dyDescent="0.25">
      <c r="A17" s="19"/>
      <c r="B17" s="14" t="s">
        <v>50</v>
      </c>
      <c r="C17" s="15" t="s">
        <v>51</v>
      </c>
      <c r="D17" s="16">
        <v>330000</v>
      </c>
      <c r="E17" s="16"/>
      <c r="F17" s="16"/>
      <c r="G17" s="16"/>
      <c r="H17" s="16"/>
      <c r="I17" s="16">
        <v>-120000</v>
      </c>
      <c r="J17" s="16"/>
      <c r="K17" s="16">
        <f t="shared" ref="K17:K26" si="6">SUM(D17:J17)</f>
        <v>210000</v>
      </c>
      <c r="L17" s="2" t="b">
        <f t="shared" si="1"/>
        <v>1</v>
      </c>
    </row>
    <row r="18" spans="1:12" s="2" customFormat="1" ht="54" customHeight="1" x14ac:dyDescent="0.25">
      <c r="A18" s="19"/>
      <c r="B18" s="10" t="s">
        <v>19</v>
      </c>
      <c r="C18" s="10" t="s">
        <v>18</v>
      </c>
      <c r="D18" s="11">
        <f t="shared" ref="D18:J18" si="7">SUM(D19:D21)</f>
        <v>580000</v>
      </c>
      <c r="E18" s="11"/>
      <c r="F18" s="11"/>
      <c r="G18" s="11">
        <f t="shared" si="7"/>
        <v>0</v>
      </c>
      <c r="H18" s="11">
        <f t="shared" si="7"/>
        <v>0</v>
      </c>
      <c r="I18" s="11">
        <f t="shared" si="7"/>
        <v>-86000</v>
      </c>
      <c r="J18" s="11">
        <f t="shared" si="7"/>
        <v>0</v>
      </c>
      <c r="K18" s="11">
        <f t="shared" si="6"/>
        <v>494000</v>
      </c>
      <c r="L18" s="2" t="b">
        <f t="shared" si="1"/>
        <v>1</v>
      </c>
    </row>
    <row r="19" spans="1:12" s="2" customFormat="1" ht="78.75" hidden="1" x14ac:dyDescent="0.25">
      <c r="A19" s="19"/>
      <c r="B19" s="14" t="s">
        <v>78</v>
      </c>
      <c r="C19" s="41" t="s">
        <v>79</v>
      </c>
      <c r="D19" s="16"/>
      <c r="E19" s="16"/>
      <c r="F19" s="16"/>
      <c r="G19" s="16"/>
      <c r="H19" s="16"/>
      <c r="I19" s="16"/>
      <c r="J19" s="16"/>
      <c r="K19" s="16">
        <f t="shared" si="6"/>
        <v>0</v>
      </c>
      <c r="L19" s="2" t="b">
        <f t="shared" si="1"/>
        <v>1</v>
      </c>
    </row>
    <row r="20" spans="1:12" s="2" customFormat="1" ht="90" customHeight="1" x14ac:dyDescent="0.25">
      <c r="A20" s="19"/>
      <c r="B20" s="14" t="s">
        <v>76</v>
      </c>
      <c r="C20" s="40" t="s">
        <v>77</v>
      </c>
      <c r="D20" s="16">
        <v>580000</v>
      </c>
      <c r="E20" s="16"/>
      <c r="F20" s="16"/>
      <c r="G20" s="16"/>
      <c r="H20" s="16"/>
      <c r="I20" s="16">
        <v>-86000</v>
      </c>
      <c r="J20" s="16"/>
      <c r="K20" s="16">
        <f t="shared" si="6"/>
        <v>494000</v>
      </c>
      <c r="L20" s="2" t="b">
        <f t="shared" si="1"/>
        <v>1</v>
      </c>
    </row>
    <row r="21" spans="1:12" s="2" customFormat="1" ht="1.5" hidden="1" customHeight="1" x14ac:dyDescent="0.25">
      <c r="A21" s="19"/>
      <c r="B21" s="21"/>
      <c r="C21" s="22"/>
      <c r="D21" s="16"/>
      <c r="E21" s="16"/>
      <c r="F21" s="16"/>
      <c r="G21" s="16"/>
      <c r="H21" s="16"/>
      <c r="I21" s="16"/>
      <c r="J21" s="16"/>
      <c r="K21" s="16">
        <f t="shared" si="6"/>
        <v>0</v>
      </c>
      <c r="L21" s="2" t="b">
        <f t="shared" si="1"/>
        <v>1</v>
      </c>
    </row>
    <row r="22" spans="1:12" s="2" customFormat="1" ht="43.5" customHeight="1" x14ac:dyDescent="0.25">
      <c r="A22" s="19"/>
      <c r="B22" s="10" t="s">
        <v>17</v>
      </c>
      <c r="C22" s="10" t="s">
        <v>16</v>
      </c>
      <c r="D22" s="11">
        <f t="shared" ref="D22:J22" si="8">SUM(D23:D23)</f>
        <v>35000</v>
      </c>
      <c r="E22" s="11"/>
      <c r="F22" s="11"/>
      <c r="G22" s="11">
        <f t="shared" si="8"/>
        <v>0</v>
      </c>
      <c r="H22" s="11">
        <f t="shared" si="8"/>
        <v>0</v>
      </c>
      <c r="I22" s="11">
        <f t="shared" si="8"/>
        <v>-27000</v>
      </c>
      <c r="J22" s="11">
        <f t="shared" si="8"/>
        <v>0</v>
      </c>
      <c r="K22" s="11">
        <f t="shared" si="6"/>
        <v>8000</v>
      </c>
      <c r="L22" s="2" t="b">
        <f t="shared" si="1"/>
        <v>1</v>
      </c>
    </row>
    <row r="23" spans="1:12" s="2" customFormat="1" ht="15.75" x14ac:dyDescent="0.25">
      <c r="A23" s="17"/>
      <c r="B23" s="19" t="s">
        <v>80</v>
      </c>
      <c r="C23" s="20" t="s">
        <v>81</v>
      </c>
      <c r="D23" s="16">
        <v>35000</v>
      </c>
      <c r="E23" s="16"/>
      <c r="F23" s="16"/>
      <c r="G23" s="16"/>
      <c r="H23" s="16"/>
      <c r="I23" s="16">
        <v>-27000</v>
      </c>
      <c r="J23" s="16"/>
      <c r="K23" s="16">
        <f t="shared" si="6"/>
        <v>8000</v>
      </c>
      <c r="L23" s="2" t="b">
        <f t="shared" si="1"/>
        <v>1</v>
      </c>
    </row>
    <row r="24" spans="1:12" s="2" customFormat="1" ht="31.5" x14ac:dyDescent="0.25">
      <c r="A24" s="19"/>
      <c r="B24" s="10" t="s">
        <v>15</v>
      </c>
      <c r="C24" s="10" t="s">
        <v>14</v>
      </c>
      <c r="D24" s="11">
        <f>D25</f>
        <v>420000</v>
      </c>
      <c r="E24" s="11"/>
      <c r="F24" s="11"/>
      <c r="G24" s="11">
        <f t="shared" ref="G24:J24" si="9">G25</f>
        <v>0</v>
      </c>
      <c r="H24" s="11">
        <f t="shared" si="9"/>
        <v>0</v>
      </c>
      <c r="I24" s="11">
        <f t="shared" si="9"/>
        <v>2300</v>
      </c>
      <c r="J24" s="11">
        <f t="shared" si="9"/>
        <v>0</v>
      </c>
      <c r="K24" s="11">
        <f t="shared" si="6"/>
        <v>422300</v>
      </c>
      <c r="L24" s="2" t="b">
        <f t="shared" si="1"/>
        <v>1</v>
      </c>
    </row>
    <row r="25" spans="1:12" s="2" customFormat="1" ht="15.75" x14ac:dyDescent="0.25">
      <c r="A25" s="12"/>
      <c r="B25" s="14" t="s">
        <v>82</v>
      </c>
      <c r="C25" s="41" t="s">
        <v>83</v>
      </c>
      <c r="D25" s="16">
        <v>420000</v>
      </c>
      <c r="E25" s="16"/>
      <c r="F25" s="16"/>
      <c r="G25" s="16"/>
      <c r="H25" s="16"/>
      <c r="I25" s="16">
        <v>2300</v>
      </c>
      <c r="J25" s="16"/>
      <c r="K25" s="16">
        <f t="shared" si="6"/>
        <v>422300</v>
      </c>
      <c r="L25" s="2" t="b">
        <f t="shared" si="1"/>
        <v>1</v>
      </c>
    </row>
    <row r="26" spans="1:12" s="2" customFormat="1" ht="40.5" customHeight="1" x14ac:dyDescent="0.25">
      <c r="A26" s="17"/>
      <c r="B26" s="10" t="s">
        <v>13</v>
      </c>
      <c r="C26" s="10" t="s">
        <v>12</v>
      </c>
      <c r="D26" s="11">
        <f t="shared" ref="D26:J26" si="10">SUM(D27:D28)</f>
        <v>10892000</v>
      </c>
      <c r="E26" s="11"/>
      <c r="F26" s="11"/>
      <c r="G26" s="11">
        <f t="shared" si="10"/>
        <v>0</v>
      </c>
      <c r="H26" s="11">
        <f t="shared" si="10"/>
        <v>0</v>
      </c>
      <c r="I26" s="11">
        <f t="shared" si="10"/>
        <v>-6926000</v>
      </c>
      <c r="J26" s="11">
        <f t="shared" si="10"/>
        <v>0</v>
      </c>
      <c r="K26" s="11">
        <f t="shared" si="6"/>
        <v>3966000</v>
      </c>
      <c r="L26" s="2" t="b">
        <f t="shared" si="1"/>
        <v>1</v>
      </c>
    </row>
    <row r="27" spans="1:12" s="2" customFormat="1" ht="15.75" hidden="1" x14ac:dyDescent="0.25">
      <c r="A27" s="19"/>
      <c r="B27" s="14"/>
      <c r="C27" s="41"/>
      <c r="D27" s="16"/>
      <c r="E27" s="16"/>
      <c r="F27" s="16"/>
      <c r="G27" s="16"/>
      <c r="H27" s="16"/>
      <c r="I27" s="16"/>
      <c r="J27" s="16"/>
      <c r="K27" s="16"/>
      <c r="L27" s="2" t="e">
        <f>#REF!=SUM(#REF!)</f>
        <v>#REF!</v>
      </c>
    </row>
    <row r="28" spans="1:12" s="2" customFormat="1" ht="31.5" x14ac:dyDescent="0.25">
      <c r="A28" s="19"/>
      <c r="B28" s="14" t="s">
        <v>84</v>
      </c>
      <c r="C28" s="40" t="s">
        <v>85</v>
      </c>
      <c r="D28" s="16">
        <v>10892000</v>
      </c>
      <c r="E28" s="16"/>
      <c r="F28" s="16"/>
      <c r="G28" s="16"/>
      <c r="H28" s="16"/>
      <c r="I28" s="16">
        <v>-6926000</v>
      </c>
      <c r="J28" s="16"/>
      <c r="K28" s="16">
        <f t="shared" ref="K28:K75" si="11">SUM(D28:J28)</f>
        <v>3966000</v>
      </c>
      <c r="L28" s="2" t="b">
        <f>K27=SUM(D27:J27)</f>
        <v>1</v>
      </c>
    </row>
    <row r="29" spans="1:12" s="2" customFormat="1" ht="0.75" customHeight="1" x14ac:dyDescent="0.25">
      <c r="A29" s="19"/>
      <c r="B29" s="10" t="s">
        <v>11</v>
      </c>
      <c r="C29" s="10" t="s">
        <v>10</v>
      </c>
      <c r="D29" s="11">
        <f>D30</f>
        <v>0</v>
      </c>
      <c r="E29" s="11"/>
      <c r="F29" s="11"/>
      <c r="G29" s="11">
        <f t="shared" ref="G29:J29" si="12">G30</f>
        <v>0</v>
      </c>
      <c r="H29" s="11">
        <f t="shared" si="12"/>
        <v>0</v>
      </c>
      <c r="I29" s="11">
        <f t="shared" si="12"/>
        <v>0</v>
      </c>
      <c r="J29" s="11">
        <f t="shared" si="12"/>
        <v>0</v>
      </c>
      <c r="K29" s="11">
        <f t="shared" si="11"/>
        <v>0</v>
      </c>
      <c r="L29" s="2" t="e">
        <f>#REF!=SUM(#REF!)</f>
        <v>#REF!</v>
      </c>
    </row>
    <row r="30" spans="1:12" s="2" customFormat="1" ht="47.25" hidden="1" x14ac:dyDescent="0.25">
      <c r="A30" s="19"/>
      <c r="B30" s="14" t="s">
        <v>86</v>
      </c>
      <c r="C30" s="15" t="s">
        <v>87</v>
      </c>
      <c r="D30" s="16"/>
      <c r="E30" s="16"/>
      <c r="F30" s="16"/>
      <c r="G30" s="16"/>
      <c r="H30" s="16"/>
      <c r="I30" s="16"/>
      <c r="J30" s="16"/>
      <c r="K30" s="16">
        <f t="shared" si="11"/>
        <v>0</v>
      </c>
      <c r="L30" s="2" t="b">
        <f>K29=SUM(D29:J29)</f>
        <v>1</v>
      </c>
    </row>
    <row r="31" spans="1:12" s="2" customFormat="1" ht="21" customHeight="1" x14ac:dyDescent="0.25">
      <c r="A31" s="19"/>
      <c r="B31" s="10" t="s">
        <v>9</v>
      </c>
      <c r="C31" s="10" t="s">
        <v>52</v>
      </c>
      <c r="D31" s="11">
        <f>SUM(D32:D47)</f>
        <v>170000</v>
      </c>
      <c r="E31" s="11"/>
      <c r="F31" s="11"/>
      <c r="G31" s="11">
        <f t="shared" ref="G31:H31" si="13">SUM(G32:G47)</f>
        <v>49000</v>
      </c>
      <c r="H31" s="11">
        <f t="shared" si="13"/>
        <v>0</v>
      </c>
      <c r="I31" s="11">
        <f>SUM(I32:I49)</f>
        <v>137700</v>
      </c>
      <c r="J31" s="11">
        <f t="shared" ref="J31" si="14">SUM(J38:J47)</f>
        <v>0</v>
      </c>
      <c r="K31" s="11">
        <f t="shared" si="11"/>
        <v>356700</v>
      </c>
      <c r="L31" s="2" t="b">
        <f>K30=SUM(D30:J30)</f>
        <v>1</v>
      </c>
    </row>
    <row r="32" spans="1:12" s="2" customFormat="1" ht="78.75" x14ac:dyDescent="0.25">
      <c r="A32" s="19"/>
      <c r="B32" s="14" t="s">
        <v>105</v>
      </c>
      <c r="C32" s="51" t="s">
        <v>106</v>
      </c>
      <c r="D32" s="16">
        <v>2000</v>
      </c>
      <c r="E32" s="16"/>
      <c r="F32" s="16"/>
      <c r="G32" s="16"/>
      <c r="H32" s="16"/>
      <c r="I32" s="16">
        <v>3000</v>
      </c>
      <c r="J32" s="11"/>
      <c r="K32" s="16">
        <f t="shared" si="11"/>
        <v>5000</v>
      </c>
    </row>
    <row r="33" spans="1:12" s="2" customFormat="1" ht="94.5" x14ac:dyDescent="0.25">
      <c r="A33" s="19"/>
      <c r="B33" s="14" t="s">
        <v>107</v>
      </c>
      <c r="C33" s="52" t="s">
        <v>108</v>
      </c>
      <c r="D33" s="16"/>
      <c r="E33" s="16"/>
      <c r="F33" s="16"/>
      <c r="G33" s="16">
        <v>21000</v>
      </c>
      <c r="H33" s="16"/>
      <c r="I33" s="16">
        <v>14000</v>
      </c>
      <c r="J33" s="11"/>
      <c r="K33" s="16">
        <f t="shared" si="11"/>
        <v>35000</v>
      </c>
    </row>
    <row r="34" spans="1:12" s="2" customFormat="1" ht="78.75" x14ac:dyDescent="0.25">
      <c r="A34" s="19"/>
      <c r="B34" s="14" t="s">
        <v>109</v>
      </c>
      <c r="C34" s="52" t="s">
        <v>110</v>
      </c>
      <c r="D34" s="16">
        <v>5000</v>
      </c>
      <c r="E34" s="16"/>
      <c r="F34" s="16"/>
      <c r="G34" s="16"/>
      <c r="H34" s="16"/>
      <c r="I34" s="16"/>
      <c r="J34" s="11"/>
      <c r="K34" s="16">
        <f t="shared" si="11"/>
        <v>5000</v>
      </c>
    </row>
    <row r="35" spans="1:12" s="2" customFormat="1" ht="94.5" x14ac:dyDescent="0.25">
      <c r="A35" s="19"/>
      <c r="B35" s="41" t="s">
        <v>111</v>
      </c>
      <c r="C35" s="53" t="s">
        <v>112</v>
      </c>
      <c r="D35" s="16"/>
      <c r="E35" s="16"/>
      <c r="F35" s="16"/>
      <c r="G35" s="16">
        <v>6000</v>
      </c>
      <c r="H35" s="16"/>
      <c r="I35" s="16">
        <v>10000</v>
      </c>
      <c r="J35" s="11"/>
      <c r="K35" s="16">
        <f t="shared" si="11"/>
        <v>16000</v>
      </c>
    </row>
    <row r="36" spans="1:12" s="2" customFormat="1" ht="78.75" x14ac:dyDescent="0.25">
      <c r="A36" s="19"/>
      <c r="B36" s="85" t="s">
        <v>147</v>
      </c>
      <c r="C36" s="68" t="s">
        <v>148</v>
      </c>
      <c r="D36" s="16">
        <v>1000</v>
      </c>
      <c r="E36" s="16"/>
      <c r="F36" s="16"/>
      <c r="G36" s="16"/>
      <c r="H36" s="16"/>
      <c r="I36" s="16">
        <v>11000</v>
      </c>
      <c r="J36" s="11"/>
      <c r="K36" s="16">
        <f t="shared" si="11"/>
        <v>12000</v>
      </c>
    </row>
    <row r="37" spans="1:12" s="2" customFormat="1" ht="94.5" x14ac:dyDescent="0.25">
      <c r="A37" s="19"/>
      <c r="B37" s="14" t="s">
        <v>113</v>
      </c>
      <c r="C37" s="54" t="s">
        <v>114</v>
      </c>
      <c r="D37" s="16">
        <v>15000</v>
      </c>
      <c r="E37" s="16"/>
      <c r="F37" s="16"/>
      <c r="G37" s="16"/>
      <c r="H37" s="16"/>
      <c r="I37" s="16">
        <v>-5000</v>
      </c>
      <c r="J37" s="11"/>
      <c r="K37" s="16">
        <f t="shared" si="11"/>
        <v>10000</v>
      </c>
    </row>
    <row r="38" spans="1:12" s="2" customFormat="1" ht="126" x14ac:dyDescent="0.25">
      <c r="A38" s="12"/>
      <c r="B38" s="14" t="s">
        <v>115</v>
      </c>
      <c r="C38" s="53" t="s">
        <v>116</v>
      </c>
      <c r="D38" s="16"/>
      <c r="E38" s="16"/>
      <c r="F38" s="16"/>
      <c r="G38" s="16"/>
      <c r="H38" s="16"/>
      <c r="I38" s="16">
        <v>1000</v>
      </c>
      <c r="J38" s="16"/>
      <c r="K38" s="16">
        <f t="shared" si="11"/>
        <v>1000</v>
      </c>
      <c r="L38" s="2" t="b">
        <f>K31=SUM(D31:J31)</f>
        <v>1</v>
      </c>
    </row>
    <row r="39" spans="1:12" s="2" customFormat="1" ht="93" customHeight="1" x14ac:dyDescent="0.25">
      <c r="A39" s="19"/>
      <c r="B39" s="14" t="s">
        <v>117</v>
      </c>
      <c r="C39" s="53" t="s">
        <v>118</v>
      </c>
      <c r="D39" s="16"/>
      <c r="E39" s="16"/>
      <c r="F39" s="16"/>
      <c r="G39" s="16"/>
      <c r="H39" s="16"/>
      <c r="I39" s="16">
        <v>500</v>
      </c>
      <c r="J39" s="16"/>
      <c r="K39" s="16">
        <f t="shared" si="11"/>
        <v>500</v>
      </c>
      <c r="L39" s="2" t="e">
        <f>#REF!=SUM(#REF!)</f>
        <v>#REF!</v>
      </c>
    </row>
    <row r="40" spans="1:12" s="2" customFormat="1" ht="126" hidden="1" x14ac:dyDescent="0.25">
      <c r="A40" s="19"/>
      <c r="B40" s="14" t="s">
        <v>119</v>
      </c>
      <c r="C40" s="55" t="s">
        <v>120</v>
      </c>
      <c r="D40" s="16"/>
      <c r="E40" s="16"/>
      <c r="F40" s="16"/>
      <c r="G40" s="16"/>
      <c r="H40" s="16"/>
      <c r="I40" s="16"/>
      <c r="J40" s="16"/>
      <c r="K40" s="16">
        <f t="shared" si="11"/>
        <v>0</v>
      </c>
      <c r="L40" s="2" t="b">
        <f t="shared" ref="L40:L45" si="15">K39=SUM(D39:J39)</f>
        <v>1</v>
      </c>
    </row>
    <row r="41" spans="1:12" s="2" customFormat="1" ht="78.75" x14ac:dyDescent="0.25">
      <c r="A41" s="13"/>
      <c r="B41" s="14" t="s">
        <v>121</v>
      </c>
      <c r="C41" s="52" t="s">
        <v>122</v>
      </c>
      <c r="D41" s="16">
        <v>5000</v>
      </c>
      <c r="E41" s="16"/>
      <c r="F41" s="16"/>
      <c r="G41" s="16"/>
      <c r="H41" s="16"/>
      <c r="I41" s="16">
        <v>10000</v>
      </c>
      <c r="J41" s="16"/>
      <c r="K41" s="16">
        <f t="shared" si="11"/>
        <v>15000</v>
      </c>
      <c r="L41" s="2" t="b">
        <f t="shared" si="15"/>
        <v>1</v>
      </c>
    </row>
    <row r="42" spans="1:12" s="2" customFormat="1" ht="94.5" x14ac:dyDescent="0.25">
      <c r="A42" s="19"/>
      <c r="B42" s="56" t="s">
        <v>123</v>
      </c>
      <c r="C42" s="57" t="s">
        <v>124</v>
      </c>
      <c r="D42" s="16">
        <v>9000</v>
      </c>
      <c r="E42" s="16"/>
      <c r="F42" s="16"/>
      <c r="G42" s="16"/>
      <c r="H42" s="16"/>
      <c r="I42" s="16">
        <v>16000</v>
      </c>
      <c r="J42" s="16"/>
      <c r="K42" s="16">
        <f t="shared" si="11"/>
        <v>25000</v>
      </c>
      <c r="L42" s="2" t="b">
        <f t="shared" si="15"/>
        <v>1</v>
      </c>
    </row>
    <row r="43" spans="1:12" s="2" customFormat="1" ht="141.75" x14ac:dyDescent="0.25">
      <c r="A43" s="12"/>
      <c r="B43" s="56" t="s">
        <v>125</v>
      </c>
      <c r="C43" s="57" t="s">
        <v>126</v>
      </c>
      <c r="D43" s="16">
        <v>90000</v>
      </c>
      <c r="E43" s="16"/>
      <c r="F43" s="16"/>
      <c r="G43" s="16">
        <v>22000</v>
      </c>
      <c r="H43" s="16"/>
      <c r="I43" s="16">
        <v>26000</v>
      </c>
      <c r="J43" s="16"/>
      <c r="K43" s="16">
        <f t="shared" si="11"/>
        <v>138000</v>
      </c>
      <c r="L43" s="2" t="b">
        <f t="shared" si="15"/>
        <v>1</v>
      </c>
    </row>
    <row r="44" spans="1:12" s="2" customFormat="1" ht="61.5" customHeight="1" x14ac:dyDescent="0.25">
      <c r="A44" s="19"/>
      <c r="B44" s="56" t="s">
        <v>127</v>
      </c>
      <c r="C44" s="58" t="s">
        <v>128</v>
      </c>
      <c r="D44" s="16">
        <v>27000</v>
      </c>
      <c r="E44" s="16"/>
      <c r="F44" s="16"/>
      <c r="G44" s="16"/>
      <c r="H44" s="16"/>
      <c r="I44" s="16"/>
      <c r="J44" s="16"/>
      <c r="K44" s="16">
        <f t="shared" si="11"/>
        <v>27000</v>
      </c>
      <c r="L44" s="2" t="b">
        <f t="shared" si="15"/>
        <v>1</v>
      </c>
    </row>
    <row r="45" spans="1:12" s="4" customFormat="1" ht="0.75" hidden="1" customHeight="1" x14ac:dyDescent="0.25">
      <c r="A45" s="21"/>
      <c r="B45" s="56" t="s">
        <v>129</v>
      </c>
      <c r="C45" s="53" t="s">
        <v>130</v>
      </c>
      <c r="D45" s="16"/>
      <c r="E45" s="16"/>
      <c r="F45" s="16"/>
      <c r="G45" s="16"/>
      <c r="H45" s="16"/>
      <c r="I45" s="16">
        <v>0</v>
      </c>
      <c r="J45" s="16"/>
      <c r="K45" s="16">
        <f t="shared" si="11"/>
        <v>0</v>
      </c>
      <c r="L45" s="4" t="b">
        <f t="shared" si="15"/>
        <v>1</v>
      </c>
    </row>
    <row r="46" spans="1:12" s="4" customFormat="1" ht="78.75" x14ac:dyDescent="0.25">
      <c r="A46" s="21"/>
      <c r="B46" s="59" t="s">
        <v>131</v>
      </c>
      <c r="C46" s="60" t="s">
        <v>132</v>
      </c>
      <c r="D46" s="16">
        <v>15000</v>
      </c>
      <c r="E46" s="16"/>
      <c r="F46" s="16"/>
      <c r="G46" s="16"/>
      <c r="H46" s="16"/>
      <c r="I46" s="16">
        <v>13000</v>
      </c>
      <c r="J46" s="16"/>
      <c r="K46" s="16">
        <f t="shared" si="11"/>
        <v>28000</v>
      </c>
    </row>
    <row r="47" spans="1:12" s="2" customFormat="1" ht="78" customHeight="1" x14ac:dyDescent="0.25">
      <c r="A47" s="19"/>
      <c r="B47" s="61" t="s">
        <v>133</v>
      </c>
      <c r="C47" s="53" t="s">
        <v>134</v>
      </c>
      <c r="D47" s="16">
        <v>1000</v>
      </c>
      <c r="E47" s="16"/>
      <c r="F47" s="16"/>
      <c r="G47" s="16"/>
      <c r="H47" s="16"/>
      <c r="I47" s="16">
        <v>-800</v>
      </c>
      <c r="J47" s="16"/>
      <c r="K47" s="16">
        <f t="shared" si="11"/>
        <v>200</v>
      </c>
      <c r="L47" s="2" t="b">
        <f>K46=SUM(D46:J46)</f>
        <v>1</v>
      </c>
    </row>
    <row r="48" spans="1:12" s="2" customFormat="1" ht="47.25" hidden="1" x14ac:dyDescent="0.25">
      <c r="A48" s="19"/>
      <c r="B48" s="67" t="s">
        <v>149</v>
      </c>
      <c r="C48" s="68" t="s">
        <v>150</v>
      </c>
      <c r="D48" s="16"/>
      <c r="E48" s="16"/>
      <c r="F48" s="16"/>
      <c r="G48" s="16"/>
      <c r="H48" s="16"/>
      <c r="I48" s="16"/>
      <c r="J48" s="16"/>
      <c r="K48" s="16">
        <f t="shared" si="11"/>
        <v>0</v>
      </c>
    </row>
    <row r="49" spans="1:12" s="2" customFormat="1" ht="102" customHeight="1" x14ac:dyDescent="0.25">
      <c r="A49" s="19"/>
      <c r="B49" s="67" t="s">
        <v>167</v>
      </c>
      <c r="C49" s="68" t="s">
        <v>168</v>
      </c>
      <c r="D49" s="16"/>
      <c r="E49" s="16"/>
      <c r="F49" s="16"/>
      <c r="G49" s="16"/>
      <c r="H49" s="16"/>
      <c r="I49" s="16">
        <v>39000</v>
      </c>
      <c r="J49" s="16"/>
      <c r="K49" s="16">
        <f t="shared" si="11"/>
        <v>39000</v>
      </c>
    </row>
    <row r="50" spans="1:12" s="4" customFormat="1" ht="15.75" x14ac:dyDescent="0.25">
      <c r="A50" s="21"/>
      <c r="B50" s="34" t="s">
        <v>8</v>
      </c>
      <c r="C50" s="34" t="s">
        <v>7</v>
      </c>
      <c r="D50" s="35">
        <f t="shared" ref="D50:J50" si="16">D51+D80+D82</f>
        <v>133381451.64</v>
      </c>
      <c r="E50" s="35">
        <f>E84</f>
        <v>-9613.7000000000007</v>
      </c>
      <c r="F50" s="35">
        <f>F51+F84</f>
        <v>13261941.699999999</v>
      </c>
      <c r="G50" s="35">
        <f t="shared" si="16"/>
        <v>6906656</v>
      </c>
      <c r="H50" s="35">
        <f t="shared" si="16"/>
        <v>0</v>
      </c>
      <c r="I50" s="35">
        <f t="shared" si="16"/>
        <v>21509366.649999999</v>
      </c>
      <c r="J50" s="35">
        <f t="shared" si="16"/>
        <v>0</v>
      </c>
      <c r="K50" s="35">
        <f t="shared" si="11"/>
        <v>175049802.28999999</v>
      </c>
      <c r="L50" s="4" t="e">
        <f>#REF!=SUM(#REF!)</f>
        <v>#REF!</v>
      </c>
    </row>
    <row r="51" spans="1:12" s="2" customFormat="1" ht="31.5" x14ac:dyDescent="0.25">
      <c r="A51" s="19"/>
      <c r="B51" s="10" t="s">
        <v>6</v>
      </c>
      <c r="C51" s="24" t="s">
        <v>5</v>
      </c>
      <c r="D51" s="11">
        <f t="shared" ref="D51:J51" si="17">D52+D57+D68+D76</f>
        <v>133381451.64</v>
      </c>
      <c r="E51" s="11"/>
      <c r="F51" s="11">
        <f>F52+F57+F68+F76</f>
        <v>13261941.699999999</v>
      </c>
      <c r="G51" s="11">
        <f t="shared" si="17"/>
        <v>6906656</v>
      </c>
      <c r="H51" s="11">
        <f t="shared" si="17"/>
        <v>0</v>
      </c>
      <c r="I51" s="11">
        <f t="shared" si="17"/>
        <v>21509366.649999999</v>
      </c>
      <c r="J51" s="11">
        <f t="shared" si="17"/>
        <v>0</v>
      </c>
      <c r="K51" s="11">
        <f t="shared" si="11"/>
        <v>175059415.99000001</v>
      </c>
      <c r="L51" s="2" t="b">
        <f>K50=SUM(D50:J50)</f>
        <v>1</v>
      </c>
    </row>
    <row r="52" spans="1:12" s="2" customFormat="1" ht="31.5" x14ac:dyDescent="0.25">
      <c r="A52" s="19"/>
      <c r="B52" s="29" t="s">
        <v>53</v>
      </c>
      <c r="C52" s="30" t="s">
        <v>54</v>
      </c>
      <c r="D52" s="31">
        <f>D53+D54+D55+D56</f>
        <v>28352900</v>
      </c>
      <c r="E52" s="31"/>
      <c r="F52" s="31"/>
      <c r="G52" s="31">
        <f t="shared" ref="G52:I52" si="18">G53+G54+G55+G56</f>
        <v>0</v>
      </c>
      <c r="H52" s="31">
        <f t="shared" si="18"/>
        <v>0</v>
      </c>
      <c r="I52" s="31">
        <f t="shared" si="18"/>
        <v>16849512</v>
      </c>
      <c r="J52" s="31">
        <f t="shared" ref="J52" si="19">J53+J54</f>
        <v>0</v>
      </c>
      <c r="K52" s="31">
        <f t="shared" si="11"/>
        <v>45202412</v>
      </c>
      <c r="L52" s="2" t="b">
        <f>K51=SUM(D51:J51)</f>
        <v>1</v>
      </c>
    </row>
    <row r="53" spans="1:12" s="2" customFormat="1" ht="31.5" x14ac:dyDescent="0.25">
      <c r="A53" s="19"/>
      <c r="B53" s="25" t="s">
        <v>55</v>
      </c>
      <c r="C53" s="26" t="s">
        <v>56</v>
      </c>
      <c r="D53" s="16">
        <v>15515000</v>
      </c>
      <c r="E53" s="16"/>
      <c r="F53" s="16"/>
      <c r="G53" s="16"/>
      <c r="H53" s="16"/>
      <c r="I53" s="16">
        <v>0</v>
      </c>
      <c r="J53" s="16"/>
      <c r="K53" s="16">
        <f t="shared" si="11"/>
        <v>15515000</v>
      </c>
      <c r="L53" s="2" t="b">
        <f>K52=SUM(D52:J52)</f>
        <v>1</v>
      </c>
    </row>
    <row r="54" spans="1:12" s="2" customFormat="1" ht="31.5" x14ac:dyDescent="0.25">
      <c r="A54" s="19"/>
      <c r="B54" s="25" t="s">
        <v>57</v>
      </c>
      <c r="C54" s="26" t="s">
        <v>58</v>
      </c>
      <c r="D54" s="16">
        <v>12837900</v>
      </c>
      <c r="E54" s="16"/>
      <c r="F54" s="16"/>
      <c r="G54" s="16"/>
      <c r="H54" s="16"/>
      <c r="I54" s="16">
        <v>16849512</v>
      </c>
      <c r="J54" s="16"/>
      <c r="K54" s="16">
        <f t="shared" si="11"/>
        <v>29687412</v>
      </c>
      <c r="L54" s="2" t="b">
        <f>K53=SUM(D53:J53)</f>
        <v>1</v>
      </c>
    </row>
    <row r="55" spans="1:12" s="2" customFormat="1" ht="99.75" hidden="1" customHeight="1" x14ac:dyDescent="0.25">
      <c r="A55" s="19"/>
      <c r="B55" s="42"/>
      <c r="C55" s="43"/>
      <c r="D55" s="16"/>
      <c r="E55" s="16"/>
      <c r="F55" s="16"/>
      <c r="G55" s="16"/>
      <c r="H55" s="16"/>
      <c r="I55" s="16"/>
      <c r="J55" s="16"/>
      <c r="K55" s="16">
        <f t="shared" si="11"/>
        <v>0</v>
      </c>
    </row>
    <row r="56" spans="1:12" s="2" customFormat="1" ht="15.75" hidden="1" x14ac:dyDescent="0.25">
      <c r="A56" s="19"/>
      <c r="B56" s="36"/>
      <c r="C56" s="40"/>
      <c r="D56" s="16"/>
      <c r="E56" s="16"/>
      <c r="F56" s="16"/>
      <c r="G56" s="16"/>
      <c r="H56" s="16"/>
      <c r="I56" s="16"/>
      <c r="J56" s="16"/>
      <c r="K56" s="16">
        <f t="shared" si="11"/>
        <v>0</v>
      </c>
    </row>
    <row r="57" spans="1:12" s="2" customFormat="1" ht="31.5" x14ac:dyDescent="0.25">
      <c r="A57" s="19"/>
      <c r="B57" s="29" t="s">
        <v>59</v>
      </c>
      <c r="C57" s="30" t="s">
        <v>4</v>
      </c>
      <c r="D57" s="31">
        <f t="shared" ref="D57:J57" si="20">SUM(D59:D67)</f>
        <v>28668400.390000001</v>
      </c>
      <c r="E57" s="31">
        <f t="shared" si="20"/>
        <v>0</v>
      </c>
      <c r="F57" s="31">
        <f>SUM(F58:F67)</f>
        <v>6305576.9000000004</v>
      </c>
      <c r="G57" s="31">
        <f t="shared" si="20"/>
        <v>6906656</v>
      </c>
      <c r="H57" s="31">
        <f t="shared" si="20"/>
        <v>0</v>
      </c>
      <c r="I57" s="31">
        <f t="shared" si="20"/>
        <v>1008643.29</v>
      </c>
      <c r="J57" s="31">
        <f t="shared" si="20"/>
        <v>0</v>
      </c>
      <c r="K57" s="31">
        <f t="shared" si="11"/>
        <v>42889276.579999998</v>
      </c>
      <c r="L57" s="2" t="b">
        <f>K54=SUM(D54:J54)</f>
        <v>1</v>
      </c>
    </row>
    <row r="58" spans="1:12" s="2" customFormat="1" ht="104.25" customHeight="1" x14ac:dyDescent="0.25">
      <c r="A58" s="19"/>
      <c r="B58" s="75" t="s">
        <v>165</v>
      </c>
      <c r="C58" s="76" t="s">
        <v>166</v>
      </c>
      <c r="E58" s="31"/>
      <c r="F58" s="78">
        <v>6705576.9000000004</v>
      </c>
      <c r="G58" s="31"/>
      <c r="H58" s="31"/>
      <c r="I58" s="31"/>
      <c r="J58" s="31"/>
      <c r="K58" s="31">
        <f>SUM(E58:J58)</f>
        <v>6705576.9000000004</v>
      </c>
    </row>
    <row r="59" spans="1:12" s="2" customFormat="1" ht="47.25" x14ac:dyDescent="0.25">
      <c r="A59" s="17"/>
      <c r="B59" s="72" t="s">
        <v>160</v>
      </c>
      <c r="C59" s="71" t="s">
        <v>159</v>
      </c>
      <c r="D59" s="16">
        <v>12303354.689999999</v>
      </c>
      <c r="E59" s="16"/>
      <c r="F59" s="16"/>
      <c r="G59" s="16"/>
      <c r="H59" s="16"/>
      <c r="I59" s="16"/>
      <c r="J59" s="16"/>
      <c r="K59" s="16">
        <f t="shared" si="11"/>
        <v>12303354.689999999</v>
      </c>
      <c r="L59" s="2" t="b">
        <f>K57=SUM(D57:J57)</f>
        <v>1</v>
      </c>
    </row>
    <row r="60" spans="1:12" s="2" customFormat="1" ht="72.75" hidden="1" customHeight="1" x14ac:dyDescent="0.25">
      <c r="A60" s="17"/>
      <c r="B60" s="66" t="s">
        <v>145</v>
      </c>
      <c r="C60" s="62" t="s">
        <v>146</v>
      </c>
      <c r="D60" s="16"/>
      <c r="E60" s="16"/>
      <c r="F60" s="16"/>
      <c r="G60" s="16"/>
      <c r="H60" s="16"/>
      <c r="I60" s="16"/>
      <c r="J60" s="16"/>
      <c r="K60" s="16">
        <f t="shared" si="11"/>
        <v>0</v>
      </c>
    </row>
    <row r="61" spans="1:12" s="2" customFormat="1" ht="47.25" hidden="1" x14ac:dyDescent="0.25">
      <c r="A61" s="17"/>
      <c r="B61" s="36" t="s">
        <v>143</v>
      </c>
      <c r="C61" s="65" t="s">
        <v>144</v>
      </c>
      <c r="D61" s="16"/>
      <c r="E61" s="16"/>
      <c r="F61" s="16"/>
      <c r="G61" s="16"/>
      <c r="H61" s="16"/>
      <c r="I61" s="16"/>
      <c r="J61" s="16"/>
      <c r="K61" s="16">
        <f t="shared" si="11"/>
        <v>0</v>
      </c>
      <c r="L61" s="2" t="b">
        <f>K59=SUM(D59:J59)</f>
        <v>1</v>
      </c>
    </row>
    <row r="62" spans="1:12" s="2" customFormat="1" ht="78.75" x14ac:dyDescent="0.25">
      <c r="A62" s="19"/>
      <c r="B62" s="44" t="s">
        <v>88</v>
      </c>
      <c r="C62" s="45" t="s">
        <v>89</v>
      </c>
      <c r="D62" s="16">
        <v>224000</v>
      </c>
      <c r="E62" s="16"/>
      <c r="F62" s="16"/>
      <c r="G62" s="16"/>
      <c r="H62" s="16"/>
      <c r="I62" s="77">
        <v>-16471.12</v>
      </c>
      <c r="J62" s="16"/>
      <c r="K62" s="16">
        <f t="shared" si="11"/>
        <v>207528.88</v>
      </c>
      <c r="L62" s="2" t="b">
        <f>K61=SUM(D61:J61)</f>
        <v>1</v>
      </c>
    </row>
    <row r="63" spans="1:12" s="2" customFormat="1" ht="71.25" customHeight="1" x14ac:dyDescent="0.25">
      <c r="A63" s="19"/>
      <c r="B63" s="44" t="s">
        <v>135</v>
      </c>
      <c r="C63" s="45" t="s">
        <v>136</v>
      </c>
      <c r="D63" s="16">
        <v>1329696</v>
      </c>
      <c r="E63" s="16"/>
      <c r="F63" s="16"/>
      <c r="G63" s="16"/>
      <c r="H63" s="16"/>
      <c r="I63" s="77">
        <v>-353609.19</v>
      </c>
      <c r="J63" s="16"/>
      <c r="K63" s="16">
        <f t="shared" si="11"/>
        <v>976086.81</v>
      </c>
    </row>
    <row r="64" spans="1:12" s="2" customFormat="1" ht="63" hidden="1" x14ac:dyDescent="0.25">
      <c r="A64" s="19"/>
      <c r="B64" s="46" t="s">
        <v>90</v>
      </c>
      <c r="C64" s="47" t="s">
        <v>91</v>
      </c>
      <c r="D64" s="16">
        <v>0</v>
      </c>
      <c r="E64" s="16"/>
      <c r="F64" s="16"/>
      <c r="G64" s="16"/>
      <c r="H64" s="16"/>
      <c r="I64" s="16"/>
      <c r="J64" s="16"/>
      <c r="K64" s="16">
        <f t="shared" si="11"/>
        <v>0</v>
      </c>
    </row>
    <row r="65" spans="1:12" s="2" customFormat="1" ht="31.5" x14ac:dyDescent="0.25">
      <c r="A65" s="19"/>
      <c r="B65" s="48" t="s">
        <v>74</v>
      </c>
      <c r="C65" s="49" t="s">
        <v>75</v>
      </c>
      <c r="D65" s="16">
        <v>426222</v>
      </c>
      <c r="E65" s="16"/>
      <c r="F65" s="16"/>
      <c r="G65" s="16"/>
      <c r="H65" s="16"/>
      <c r="I65" s="16"/>
      <c r="J65" s="16"/>
      <c r="K65" s="16">
        <f t="shared" si="11"/>
        <v>426222</v>
      </c>
    </row>
    <row r="66" spans="1:12" s="2" customFormat="1" ht="31.5" x14ac:dyDescent="0.25">
      <c r="A66" s="19"/>
      <c r="B66" s="21" t="s">
        <v>92</v>
      </c>
      <c r="C66" s="50" t="s">
        <v>93</v>
      </c>
      <c r="D66" s="16"/>
      <c r="E66" s="16"/>
      <c r="F66" s="16"/>
      <c r="G66" s="16"/>
      <c r="H66" s="16"/>
      <c r="I66" s="80">
        <v>36896</v>
      </c>
      <c r="J66" s="16"/>
      <c r="K66" s="16">
        <f t="shared" si="11"/>
        <v>36896</v>
      </c>
    </row>
    <row r="67" spans="1:12" s="4" customFormat="1" ht="18.75" customHeight="1" x14ac:dyDescent="0.25">
      <c r="A67" s="21"/>
      <c r="B67" s="25" t="s">
        <v>94</v>
      </c>
      <c r="C67" s="26" t="s">
        <v>60</v>
      </c>
      <c r="D67" s="16">
        <v>14385127.699999999</v>
      </c>
      <c r="E67" s="16"/>
      <c r="F67" s="16">
        <v>-400000</v>
      </c>
      <c r="G67" s="16">
        <v>6906656</v>
      </c>
      <c r="H67" s="16"/>
      <c r="I67" s="81">
        <v>1341827.6000000001</v>
      </c>
      <c r="J67" s="16"/>
      <c r="K67" s="16">
        <f t="shared" si="11"/>
        <v>22233611.300000001</v>
      </c>
      <c r="L67" s="4" t="b">
        <f>K64=SUM(D64:J64)</f>
        <v>1</v>
      </c>
    </row>
    <row r="68" spans="1:12" s="2" customFormat="1" ht="31.5" x14ac:dyDescent="0.25">
      <c r="A68" s="19"/>
      <c r="B68" s="29" t="s">
        <v>61</v>
      </c>
      <c r="C68" s="30" t="s">
        <v>62</v>
      </c>
      <c r="D68" s="31">
        <f>SUM(D69:D75)</f>
        <v>66518582.25</v>
      </c>
      <c r="E68" s="31">
        <f t="shared" ref="E68:F68" si="21">SUM(E69:E75)</f>
        <v>0</v>
      </c>
      <c r="F68" s="31">
        <f t="shared" si="21"/>
        <v>6956364.7999999998</v>
      </c>
      <c r="G68" s="31">
        <f t="shared" ref="G68:I68" si="22">SUM(G69:G75)</f>
        <v>0</v>
      </c>
      <c r="H68" s="31">
        <f t="shared" si="22"/>
        <v>0</v>
      </c>
      <c r="I68" s="31">
        <f t="shared" si="22"/>
        <v>5555993.3600000003</v>
      </c>
      <c r="J68" s="31">
        <f t="shared" ref="J68" si="23">SUM(J69:J74)</f>
        <v>0</v>
      </c>
      <c r="K68" s="31">
        <f t="shared" si="11"/>
        <v>79030940.409999996</v>
      </c>
      <c r="L68" s="2" t="b">
        <f>K67=SUM(D67:J67)</f>
        <v>1</v>
      </c>
    </row>
    <row r="69" spans="1:12" s="2" customFormat="1" ht="31.5" x14ac:dyDescent="0.25">
      <c r="A69" s="19"/>
      <c r="B69" s="21" t="s">
        <v>95</v>
      </c>
      <c r="C69" s="23" t="s">
        <v>96</v>
      </c>
      <c r="D69" s="64">
        <v>61173424.090000004</v>
      </c>
      <c r="E69" s="64"/>
      <c r="F69" s="79">
        <v>7100495</v>
      </c>
      <c r="G69" s="16"/>
      <c r="H69" s="16"/>
      <c r="I69" s="82">
        <v>6031240</v>
      </c>
      <c r="J69" s="16"/>
      <c r="K69" s="16">
        <f t="shared" si="11"/>
        <v>74305159.090000004</v>
      </c>
      <c r="L69" s="2" t="b">
        <f>K68=SUM(D68:J68)</f>
        <v>1</v>
      </c>
    </row>
    <row r="70" spans="1:12" s="2" customFormat="1" ht="78.75" x14ac:dyDescent="0.25">
      <c r="A70" s="19"/>
      <c r="B70" s="25" t="s">
        <v>97</v>
      </c>
      <c r="C70" s="26" t="s">
        <v>98</v>
      </c>
      <c r="D70" s="64">
        <v>323239</v>
      </c>
      <c r="E70" s="64"/>
      <c r="F70" s="64"/>
      <c r="G70" s="16"/>
      <c r="H70" s="16"/>
      <c r="I70" s="16">
        <v>-113973</v>
      </c>
      <c r="J70" s="16"/>
      <c r="K70" s="16">
        <f t="shared" si="11"/>
        <v>209266</v>
      </c>
      <c r="L70" s="2" t="b">
        <f>K69=SUM(D69:J69)</f>
        <v>1</v>
      </c>
    </row>
    <row r="71" spans="1:12" s="2" customFormat="1" ht="67.5" customHeight="1" x14ac:dyDescent="0.25">
      <c r="A71" s="19"/>
      <c r="B71" s="25" t="s">
        <v>99</v>
      </c>
      <c r="C71" s="26" t="s">
        <v>100</v>
      </c>
      <c r="D71" s="64">
        <v>4054248</v>
      </c>
      <c r="E71" s="64"/>
      <c r="F71" s="64"/>
      <c r="G71" s="16"/>
      <c r="H71" s="16"/>
      <c r="I71" s="83">
        <v>-339248</v>
      </c>
      <c r="J71" s="16"/>
      <c r="K71" s="16">
        <f t="shared" si="11"/>
        <v>3715000</v>
      </c>
    </row>
    <row r="72" spans="1:12" s="2" customFormat="1" ht="45" customHeight="1" x14ac:dyDescent="0.25">
      <c r="A72" s="19"/>
      <c r="B72" s="25" t="s">
        <v>101</v>
      </c>
      <c r="C72" s="26" t="s">
        <v>63</v>
      </c>
      <c r="D72" s="64">
        <v>666268</v>
      </c>
      <c r="E72" s="64"/>
      <c r="F72" s="64"/>
      <c r="G72" s="16"/>
      <c r="H72" s="16"/>
      <c r="I72" s="82">
        <v>15747</v>
      </c>
      <c r="J72" s="16"/>
      <c r="K72" s="16">
        <f t="shared" si="11"/>
        <v>682015</v>
      </c>
      <c r="L72" s="2" t="b">
        <f>K71=SUM(D71:J71)</f>
        <v>1</v>
      </c>
    </row>
    <row r="73" spans="1:12" s="2" customFormat="1" ht="0.75" hidden="1" customHeight="1" x14ac:dyDescent="0.25">
      <c r="A73" s="19"/>
      <c r="B73" s="36" t="s">
        <v>102</v>
      </c>
      <c r="C73" s="37" t="s">
        <v>103</v>
      </c>
      <c r="D73" s="64"/>
      <c r="E73" s="64"/>
      <c r="F73" s="64"/>
      <c r="G73" s="16"/>
      <c r="H73" s="16"/>
      <c r="I73" s="16"/>
      <c r="J73" s="16"/>
      <c r="K73" s="16">
        <f t="shared" si="11"/>
        <v>0</v>
      </c>
      <c r="L73" s="2" t="b">
        <f>K72=SUM(D72:J72)</f>
        <v>1</v>
      </c>
    </row>
    <row r="74" spans="1:12" s="2" customFormat="1" ht="47.25" x14ac:dyDescent="0.25">
      <c r="A74" s="19"/>
      <c r="B74" s="25" t="s">
        <v>104</v>
      </c>
      <c r="C74" s="26" t="s">
        <v>64</v>
      </c>
      <c r="D74" s="64">
        <v>200789.16</v>
      </c>
      <c r="E74" s="64"/>
      <c r="F74" s="79">
        <v>-144130.20000000001</v>
      </c>
      <c r="G74" s="16"/>
      <c r="H74" s="16"/>
      <c r="I74" s="82">
        <v>-37772.639999999999</v>
      </c>
      <c r="J74" s="16"/>
      <c r="K74" s="16">
        <f t="shared" si="11"/>
        <v>18886.319999999992</v>
      </c>
      <c r="L74" s="2" t="b">
        <f>K73=SUM(D73:J73)</f>
        <v>1</v>
      </c>
    </row>
    <row r="75" spans="1:12" s="2" customFormat="1" ht="31.5" x14ac:dyDescent="0.25">
      <c r="A75" s="19"/>
      <c r="B75" s="25" t="s">
        <v>141</v>
      </c>
      <c r="C75" s="26" t="s">
        <v>142</v>
      </c>
      <c r="D75" s="64">
        <v>100614</v>
      </c>
      <c r="E75" s="64"/>
      <c r="F75" s="64"/>
      <c r="G75" s="16"/>
      <c r="H75" s="16"/>
      <c r="I75" s="16"/>
      <c r="J75" s="16"/>
      <c r="K75" s="16">
        <f t="shared" si="11"/>
        <v>100614</v>
      </c>
    </row>
    <row r="76" spans="1:12" s="2" customFormat="1" ht="24" customHeight="1" x14ac:dyDescent="0.25">
      <c r="A76" s="19"/>
      <c r="B76" s="32" t="s">
        <v>3</v>
      </c>
      <c r="C76" s="33" t="s">
        <v>2</v>
      </c>
      <c r="D76" s="31">
        <f>D77+D78+D79</f>
        <v>9841569</v>
      </c>
      <c r="E76" s="31"/>
      <c r="F76" s="31"/>
      <c r="G76" s="31">
        <f t="shared" ref="G76:I76" si="24">G77+G78+G79</f>
        <v>0</v>
      </c>
      <c r="H76" s="31">
        <f t="shared" si="24"/>
        <v>0</v>
      </c>
      <c r="I76" s="31">
        <f t="shared" si="24"/>
        <v>-1904782</v>
      </c>
      <c r="J76" s="31">
        <f t="shared" ref="J76" si="25">J77+J79</f>
        <v>0</v>
      </c>
      <c r="K76" s="31">
        <f>SUM(D76:J76)</f>
        <v>7936787</v>
      </c>
      <c r="L76" s="2" t="b">
        <f>K74=SUM(D74:J74)</f>
        <v>1</v>
      </c>
    </row>
    <row r="77" spans="1:12" s="2" customFormat="1" ht="78.75" x14ac:dyDescent="0.25">
      <c r="A77" s="12"/>
      <c r="B77" s="27" t="s">
        <v>65</v>
      </c>
      <c r="C77" s="26" t="s">
        <v>66</v>
      </c>
      <c r="D77" s="16">
        <v>5010200</v>
      </c>
      <c r="E77" s="16"/>
      <c r="F77" s="16"/>
      <c r="G77" s="16"/>
      <c r="H77" s="16"/>
      <c r="I77" s="84">
        <v>-2204000</v>
      </c>
      <c r="J77" s="16"/>
      <c r="K77" s="16">
        <f>SUM(D77:J77)</f>
        <v>2806200</v>
      </c>
      <c r="L77" s="2" t="b">
        <f>K76=SUM(D76:J76)</f>
        <v>1</v>
      </c>
    </row>
    <row r="78" spans="1:12" s="2" customFormat="1" ht="78.75" x14ac:dyDescent="0.25">
      <c r="A78" s="12"/>
      <c r="B78" s="56" t="s">
        <v>137</v>
      </c>
      <c r="C78" s="63" t="s">
        <v>138</v>
      </c>
      <c r="D78" s="16">
        <v>4609080</v>
      </c>
      <c r="E78" s="16"/>
      <c r="F78" s="16"/>
      <c r="G78" s="16"/>
      <c r="H78" s="16"/>
      <c r="I78" s="16"/>
      <c r="J78" s="16"/>
      <c r="K78" s="16">
        <f>SUM(D78:J78)</f>
        <v>4609080</v>
      </c>
    </row>
    <row r="79" spans="1:12" s="2" customFormat="1" ht="30.75" customHeight="1" x14ac:dyDescent="0.25">
      <c r="A79" s="12"/>
      <c r="B79" s="36" t="s">
        <v>139</v>
      </c>
      <c r="C79" s="37" t="s">
        <v>140</v>
      </c>
      <c r="D79" s="16">
        <v>222289</v>
      </c>
      <c r="E79" s="16"/>
      <c r="F79" s="16"/>
      <c r="G79" s="16"/>
      <c r="H79" s="16"/>
      <c r="I79" s="84">
        <v>299218</v>
      </c>
      <c r="J79" s="16"/>
      <c r="K79" s="16">
        <f>SUM(D79:J79)</f>
        <v>521507</v>
      </c>
    </row>
    <row r="80" spans="1:12" s="2" customFormat="1" ht="15.75" hidden="1" x14ac:dyDescent="0.25">
      <c r="A80" s="17"/>
      <c r="B80" s="10" t="s">
        <v>67</v>
      </c>
      <c r="C80" s="24" t="s">
        <v>1</v>
      </c>
      <c r="D80" s="11">
        <f>D81</f>
        <v>0</v>
      </c>
      <c r="E80" s="11"/>
      <c r="F80" s="11"/>
      <c r="G80" s="11">
        <f t="shared" ref="G80:K80" si="26">G81</f>
        <v>0</v>
      </c>
      <c r="H80" s="11">
        <f t="shared" si="26"/>
        <v>0</v>
      </c>
      <c r="I80" s="11">
        <f t="shared" si="26"/>
        <v>0</v>
      </c>
      <c r="J80" s="11">
        <f t="shared" si="26"/>
        <v>0</v>
      </c>
      <c r="K80" s="16">
        <f t="shared" ref="K80:K85" si="27">SUM(D80:J80)</f>
        <v>0</v>
      </c>
      <c r="L80" s="2" t="b">
        <f>K77=SUM(D77:J77)</f>
        <v>1</v>
      </c>
    </row>
    <row r="81" spans="1:12" s="2" customFormat="1" ht="31.5" hidden="1" x14ac:dyDescent="0.25">
      <c r="A81" s="19"/>
      <c r="B81" s="14" t="s">
        <v>68</v>
      </c>
      <c r="C81" s="15" t="s">
        <v>69</v>
      </c>
      <c r="D81" s="16"/>
      <c r="E81" s="16"/>
      <c r="F81" s="16"/>
      <c r="G81" s="16"/>
      <c r="H81" s="16"/>
      <c r="I81" s="16"/>
      <c r="J81" s="16"/>
      <c r="K81" s="16">
        <f t="shared" si="27"/>
        <v>0</v>
      </c>
      <c r="L81" s="2" t="e">
        <f>#REF!=SUM(#REF!)</f>
        <v>#REF!</v>
      </c>
    </row>
    <row r="82" spans="1:12" s="2" customFormat="1" ht="78.75" hidden="1" x14ac:dyDescent="0.25">
      <c r="A82" s="13"/>
      <c r="B82" s="10" t="s">
        <v>0</v>
      </c>
      <c r="C82" s="24" t="s">
        <v>70</v>
      </c>
      <c r="D82" s="11">
        <f>D83</f>
        <v>0</v>
      </c>
      <c r="E82" s="11"/>
      <c r="F82" s="11"/>
      <c r="G82" s="11">
        <f t="shared" ref="G82:J82" si="28">G83</f>
        <v>0</v>
      </c>
      <c r="H82" s="11">
        <f t="shared" si="28"/>
        <v>0</v>
      </c>
      <c r="I82" s="11">
        <f t="shared" si="28"/>
        <v>0</v>
      </c>
      <c r="J82" s="11">
        <f t="shared" si="28"/>
        <v>0</v>
      </c>
      <c r="K82" s="16">
        <f t="shared" si="27"/>
        <v>0</v>
      </c>
      <c r="L82" s="2" t="b">
        <f>K81=SUM(D81:J81)</f>
        <v>1</v>
      </c>
    </row>
    <row r="83" spans="1:12" s="2" customFormat="1" ht="63" hidden="1" x14ac:dyDescent="0.25">
      <c r="A83" s="17"/>
      <c r="B83" s="14" t="s">
        <v>71</v>
      </c>
      <c r="C83" s="15" t="s">
        <v>72</v>
      </c>
      <c r="D83" s="16"/>
      <c r="E83" s="16"/>
      <c r="F83" s="16"/>
      <c r="G83" s="16"/>
      <c r="H83" s="16"/>
      <c r="I83" s="16"/>
      <c r="J83" s="16"/>
      <c r="K83" s="16">
        <f t="shared" si="27"/>
        <v>0</v>
      </c>
      <c r="L83" s="2" t="b">
        <f>K82=SUM(D82:J82)</f>
        <v>1</v>
      </c>
    </row>
    <row r="84" spans="1:12" s="2" customFormat="1" ht="47.25" x14ac:dyDescent="0.25">
      <c r="A84" s="17"/>
      <c r="B84" s="10" t="s">
        <v>161</v>
      </c>
      <c r="C84" s="24" t="s">
        <v>162</v>
      </c>
      <c r="D84" s="11"/>
      <c r="E84" s="11">
        <f>E85</f>
        <v>-9613.7000000000007</v>
      </c>
      <c r="F84" s="11"/>
      <c r="G84" s="11"/>
      <c r="H84" s="11"/>
      <c r="I84" s="11"/>
      <c r="J84" s="11"/>
      <c r="K84" s="11">
        <f t="shared" si="27"/>
        <v>-9613.7000000000007</v>
      </c>
    </row>
    <row r="85" spans="1:12" s="2" customFormat="1" ht="47.25" x14ac:dyDescent="0.25">
      <c r="A85" s="17"/>
      <c r="B85" s="14" t="s">
        <v>163</v>
      </c>
      <c r="C85" s="15" t="s">
        <v>164</v>
      </c>
      <c r="D85" s="16"/>
      <c r="E85" s="74">
        <v>-9613.7000000000007</v>
      </c>
      <c r="F85" s="16"/>
      <c r="G85" s="16"/>
      <c r="H85" s="16"/>
      <c r="I85" s="16"/>
      <c r="J85" s="16"/>
      <c r="K85" s="16">
        <f t="shared" si="27"/>
        <v>-9613.7000000000007</v>
      </c>
    </row>
    <row r="86" spans="1:12" s="2" customFormat="1" ht="15.75" x14ac:dyDescent="0.25">
      <c r="A86" s="17"/>
      <c r="B86" s="14"/>
      <c r="C86" s="15"/>
      <c r="D86" s="16"/>
      <c r="E86" s="16"/>
      <c r="F86" s="16"/>
      <c r="G86" s="16"/>
      <c r="H86" s="16"/>
      <c r="I86" s="16"/>
      <c r="J86" s="16"/>
      <c r="K86" s="16"/>
    </row>
    <row r="87" spans="1:12" s="2" customFormat="1" ht="15.75" x14ac:dyDescent="0.25">
      <c r="A87" s="19"/>
      <c r="B87" s="70" t="s">
        <v>73</v>
      </c>
      <c r="C87" s="70"/>
      <c r="D87" s="28">
        <f>D4+D50</f>
        <v>180522451.63999999</v>
      </c>
      <c r="E87" s="28">
        <f>E50</f>
        <v>-9613.7000000000007</v>
      </c>
      <c r="F87" s="28">
        <f>F4+F50</f>
        <v>13261941.699999999</v>
      </c>
      <c r="G87" s="28">
        <f>G4+G50</f>
        <v>7624656</v>
      </c>
      <c r="H87" s="28">
        <f>H4+H50</f>
        <v>0</v>
      </c>
      <c r="I87" s="28">
        <f>I4+I50</f>
        <v>12485366.649999999</v>
      </c>
      <c r="J87" s="28">
        <f>J4+J50</f>
        <v>0</v>
      </c>
      <c r="K87" s="11">
        <f>SUM(D87:J87)</f>
        <v>213884802.28999999</v>
      </c>
      <c r="L87" s="2" t="b">
        <f>K83=SUM(D83:J83)</f>
        <v>1</v>
      </c>
    </row>
    <row r="88" spans="1:12" s="2" customFormat="1" ht="37.5" customHeight="1" x14ac:dyDescent="0.25">
      <c r="A88" s="5"/>
      <c r="B88" s="3"/>
      <c r="C88" s="3"/>
      <c r="D88" s="1"/>
      <c r="E88" s="1"/>
      <c r="F88" s="1"/>
      <c r="G88" s="1"/>
      <c r="H88" s="1"/>
      <c r="I88" s="1"/>
      <c r="J88" s="1"/>
      <c r="K88" s="1"/>
      <c r="L88" s="2" t="b">
        <f>K87=SUM(D87:J87)</f>
        <v>1</v>
      </c>
    </row>
  </sheetData>
  <mergeCells count="2">
    <mergeCell ref="A1:K1"/>
    <mergeCell ref="B87:C87"/>
  </mergeCells>
  <pageMargins left="0" right="0" top="0.52" bottom="0" header="0.28999999999999998" footer="0.31496062992125984"/>
  <pageSetup paperSize="9" scale="59" fitToHeight="0" orientation="landscape" r:id="rId1"/>
  <rowBreaks count="2" manualBreakCount="2">
    <brk id="53" min="1" max="10" man="1"/>
    <brk id="7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2019-03-20T09:35:16Z</cp:lastPrinted>
  <dcterms:created xsi:type="dcterms:W3CDTF">2016-07-22T14:02:25Z</dcterms:created>
  <dcterms:modified xsi:type="dcterms:W3CDTF">2022-02-24T08:16:03Z</dcterms:modified>
</cp:coreProperties>
</file>