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M360" i="1" l="1"/>
  <c r="N360" i="1"/>
  <c r="O314" i="1"/>
  <c r="O228" i="1"/>
  <c r="O313" i="1"/>
  <c r="O350" i="1" l="1"/>
  <c r="O307" i="1"/>
  <c r="O308" i="1"/>
  <c r="O302" i="1"/>
  <c r="O301" i="1" s="1"/>
  <c r="O298" i="1" l="1"/>
  <c r="O299" i="1"/>
  <c r="O257" i="1"/>
  <c r="O258" i="1"/>
  <c r="O218" i="1"/>
  <c r="O224" i="1"/>
  <c r="O225" i="1"/>
  <c r="O157" i="1"/>
  <c r="O158" i="1"/>
  <c r="R113" i="1"/>
  <c r="R114" i="1"/>
  <c r="R115" i="1"/>
  <c r="O113" i="1"/>
  <c r="O114" i="1"/>
  <c r="M104" i="1"/>
  <c r="N104" i="1"/>
  <c r="O104" i="1"/>
  <c r="O91" i="1"/>
  <c r="M96" i="1"/>
  <c r="N96" i="1"/>
  <c r="O96" i="1"/>
  <c r="J7" i="1" l="1"/>
  <c r="J8" i="1"/>
  <c r="J292" i="1"/>
  <c r="J293" i="1"/>
  <c r="J349" i="1"/>
  <c r="J348" i="1"/>
  <c r="J328" i="1" s="1"/>
  <c r="J329" i="1"/>
  <c r="J330" i="1"/>
  <c r="J331" i="1"/>
  <c r="J352" i="1" l="1"/>
  <c r="J341" i="1"/>
  <c r="J346" i="1"/>
  <c r="J311" i="1"/>
  <c r="J310" i="1" s="1"/>
  <c r="J228" i="1" s="1"/>
  <c r="J307" i="1"/>
  <c r="J308" i="1"/>
  <c r="J301" i="1"/>
  <c r="J302" i="1"/>
  <c r="J295" i="1"/>
  <c r="J296" i="1"/>
  <c r="J257" i="1"/>
  <c r="J258" i="1"/>
  <c r="J254" i="1"/>
  <c r="J255" i="1"/>
  <c r="J217" i="1"/>
  <c r="J218" i="1"/>
  <c r="J219" i="1"/>
  <c r="J222" i="1"/>
  <c r="J220" i="1"/>
  <c r="J166" i="1"/>
  <c r="J167" i="1"/>
  <c r="J157" i="1"/>
  <c r="J158" i="1"/>
  <c r="J104" i="1"/>
  <c r="J91" i="1"/>
  <c r="J96" i="1"/>
  <c r="J56" i="1"/>
  <c r="J57" i="1"/>
  <c r="J16" i="1"/>
  <c r="J17" i="1"/>
  <c r="L228" i="1" l="1"/>
  <c r="L289" i="1"/>
  <c r="L290" i="1"/>
  <c r="L333" i="1"/>
  <c r="L337" i="1"/>
  <c r="L146" i="1"/>
  <c r="L104" i="1"/>
  <c r="L94" i="1"/>
  <c r="M295" i="1" l="1"/>
  <c r="N295" i="1"/>
  <c r="M296" i="1"/>
  <c r="N296" i="1"/>
  <c r="O296" i="1"/>
  <c r="O295" i="1" s="1"/>
  <c r="M190" i="1" l="1"/>
  <c r="N190" i="1"/>
  <c r="O190" i="1"/>
  <c r="M169" i="1"/>
  <c r="N169" i="1"/>
  <c r="O169" i="1"/>
  <c r="M170" i="1"/>
  <c r="N170" i="1"/>
  <c r="O170" i="1"/>
  <c r="M146" i="1"/>
  <c r="M145" i="1" s="1"/>
  <c r="N146" i="1"/>
  <c r="N145" i="1" s="1"/>
  <c r="O146" i="1"/>
  <c r="O145" i="1" s="1"/>
  <c r="M134" i="1"/>
  <c r="N134" i="1"/>
  <c r="O134" i="1"/>
  <c r="M137" i="1"/>
  <c r="N137" i="1"/>
  <c r="O137" i="1"/>
  <c r="S104" i="1"/>
  <c r="S105" i="1"/>
  <c r="R104" i="1"/>
  <c r="R105" i="1"/>
  <c r="S85" i="1"/>
  <c r="S86" i="1"/>
  <c r="S87" i="1"/>
  <c r="R85" i="1"/>
  <c r="R86" i="1"/>
  <c r="R87" i="1"/>
  <c r="M85" i="1"/>
  <c r="N85" i="1"/>
  <c r="O85" i="1"/>
  <c r="M86" i="1"/>
  <c r="N86" i="1"/>
  <c r="O86" i="1"/>
  <c r="M52" i="1"/>
  <c r="N52" i="1"/>
  <c r="O52" i="1"/>
  <c r="J281" i="1" l="1"/>
  <c r="J102" i="1"/>
  <c r="J101" i="1" s="1"/>
  <c r="J209" i="1"/>
  <c r="J208" i="1" s="1"/>
  <c r="J207" i="1" s="1"/>
  <c r="J210" i="1"/>
  <c r="J201" i="1"/>
  <c r="J202" i="1"/>
  <c r="J198" i="1"/>
  <c r="J199" i="1"/>
  <c r="J179" i="1"/>
  <c r="J132" i="1"/>
  <c r="J131" i="1" s="1"/>
  <c r="J155" i="1"/>
  <c r="J154" i="1" s="1"/>
  <c r="J148" i="1"/>
  <c r="J149" i="1"/>
  <c r="J146" i="1"/>
  <c r="J145" i="1" s="1"/>
  <c r="J128" i="1"/>
  <c r="J129" i="1"/>
  <c r="J52" i="1" l="1"/>
  <c r="J20" i="1"/>
  <c r="L224" i="1" l="1"/>
  <c r="L225" i="1"/>
  <c r="L189" i="1"/>
  <c r="L190" i="1"/>
  <c r="L85" i="1"/>
  <c r="L86" i="1"/>
  <c r="L313" i="1" l="1"/>
  <c r="M313" i="1"/>
  <c r="N313" i="1"/>
  <c r="K313" i="1"/>
  <c r="L314" i="1"/>
  <c r="M314" i="1"/>
  <c r="N314" i="1"/>
  <c r="L325" i="1"/>
  <c r="M325" i="1"/>
  <c r="N325" i="1"/>
  <c r="L326" i="1"/>
  <c r="M326" i="1"/>
  <c r="N326" i="1"/>
  <c r="O326" i="1"/>
  <c r="O325" i="1" s="1"/>
  <c r="K325" i="1"/>
  <c r="K326" i="1"/>
  <c r="L318" i="1"/>
  <c r="M318" i="1"/>
  <c r="N318" i="1"/>
  <c r="K318" i="1"/>
  <c r="L319" i="1"/>
  <c r="K319" i="1"/>
  <c r="O323" i="1"/>
  <c r="L315" i="1"/>
  <c r="M315" i="1"/>
  <c r="N315" i="1"/>
  <c r="O315" i="1"/>
  <c r="M316" i="1"/>
  <c r="N316" i="1"/>
  <c r="O316" i="1"/>
  <c r="L316" i="1"/>
  <c r="K315" i="1"/>
  <c r="K316" i="1"/>
  <c r="L328" i="1"/>
  <c r="L349" i="1"/>
  <c r="L350" i="1"/>
  <c r="L348" i="1"/>
  <c r="M348" i="1"/>
  <c r="N348" i="1"/>
  <c r="K348" i="1"/>
  <c r="L354" i="1"/>
  <c r="M354" i="1"/>
  <c r="N354" i="1"/>
  <c r="K354" i="1"/>
  <c r="L355" i="1"/>
  <c r="M355" i="1"/>
  <c r="N355" i="1"/>
  <c r="O355" i="1"/>
  <c r="O354" i="1" s="1"/>
  <c r="K355" i="1"/>
  <c r="M349" i="1"/>
  <c r="N349" i="1"/>
  <c r="O349" i="1"/>
  <c r="K349" i="1"/>
  <c r="L352" i="1"/>
  <c r="K352" i="1"/>
  <c r="K350" i="1"/>
  <c r="L340" i="1"/>
  <c r="L341" i="1"/>
  <c r="L344" i="1"/>
  <c r="K344" i="1"/>
  <c r="L346" i="1"/>
  <c r="K346" i="1"/>
  <c r="L342" i="1"/>
  <c r="M342" i="1"/>
  <c r="N342" i="1"/>
  <c r="O342" i="1"/>
  <c r="K342" i="1"/>
  <c r="M228" i="1"/>
  <c r="N228" i="1"/>
  <c r="P228" i="1"/>
  <c r="Q228" i="1"/>
  <c r="K228" i="1"/>
  <c r="S256" i="1"/>
  <c r="R256" i="1"/>
  <c r="L254" i="1"/>
  <c r="M254" i="1"/>
  <c r="N254" i="1"/>
  <c r="L255" i="1"/>
  <c r="M255" i="1"/>
  <c r="N255" i="1"/>
  <c r="O255" i="1"/>
  <c r="R255" i="1" s="1"/>
  <c r="K254" i="1"/>
  <c r="K255" i="1"/>
  <c r="L307" i="1"/>
  <c r="L308" i="1"/>
  <c r="K307" i="1"/>
  <c r="K308" i="1"/>
  <c r="K304" i="1"/>
  <c r="K305" i="1"/>
  <c r="L301" i="1"/>
  <c r="L302" i="1"/>
  <c r="K301" i="1"/>
  <c r="K302" i="1"/>
  <c r="L298" i="1"/>
  <c r="L299" i="1"/>
  <c r="K298" i="1"/>
  <c r="K299" i="1"/>
  <c r="L295" i="1"/>
  <c r="L296" i="1"/>
  <c r="K295" i="1"/>
  <c r="K296" i="1"/>
  <c r="R294" i="1"/>
  <c r="S294" i="1"/>
  <c r="L292" i="1"/>
  <c r="M292" i="1"/>
  <c r="N292" i="1"/>
  <c r="L293" i="1"/>
  <c r="M293" i="1"/>
  <c r="N293" i="1"/>
  <c r="O293" i="1"/>
  <c r="S293" i="1" s="1"/>
  <c r="K292" i="1"/>
  <c r="K293" i="1"/>
  <c r="L286" i="1"/>
  <c r="M286" i="1"/>
  <c r="N286" i="1"/>
  <c r="L287" i="1"/>
  <c r="M287" i="1"/>
  <c r="N287" i="1"/>
  <c r="O287" i="1"/>
  <c r="K286" i="1"/>
  <c r="K287" i="1"/>
  <c r="L283" i="1"/>
  <c r="M283" i="1"/>
  <c r="N283" i="1"/>
  <c r="L284" i="1"/>
  <c r="K283" i="1"/>
  <c r="K284" i="1"/>
  <c r="M274" i="1"/>
  <c r="N274" i="1"/>
  <c r="K274" i="1"/>
  <c r="L275" i="1"/>
  <c r="M275" i="1"/>
  <c r="N275" i="1"/>
  <c r="O275" i="1"/>
  <c r="K275" i="1"/>
  <c r="L277" i="1"/>
  <c r="M277" i="1"/>
  <c r="N277" i="1"/>
  <c r="O277" i="1"/>
  <c r="K277" i="1"/>
  <c r="L281" i="1"/>
  <c r="M281" i="1"/>
  <c r="N281" i="1"/>
  <c r="O281" i="1"/>
  <c r="K281" i="1"/>
  <c r="L272" i="1"/>
  <c r="L271" i="1" s="1"/>
  <c r="M272" i="1"/>
  <c r="M271" i="1" s="1"/>
  <c r="N272" i="1"/>
  <c r="N271" i="1" s="1"/>
  <c r="O272" i="1"/>
  <c r="O271" i="1" s="1"/>
  <c r="K271" i="1"/>
  <c r="K272" i="1"/>
  <c r="L268" i="1"/>
  <c r="M268" i="1"/>
  <c r="N268" i="1"/>
  <c r="O268" i="1"/>
  <c r="L269" i="1"/>
  <c r="M269" i="1"/>
  <c r="N269" i="1"/>
  <c r="O269" i="1"/>
  <c r="K268" i="1"/>
  <c r="K269" i="1"/>
  <c r="M265" i="1"/>
  <c r="N265" i="1"/>
  <c r="L266" i="1"/>
  <c r="L265" i="1" s="1"/>
  <c r="K265" i="1"/>
  <c r="K266" i="1"/>
  <c r="M260" i="1"/>
  <c r="N260" i="1"/>
  <c r="L263" i="1"/>
  <c r="K263" i="1"/>
  <c r="L261" i="1"/>
  <c r="L260" i="1" s="1"/>
  <c r="K261" i="1"/>
  <c r="K260" i="1" s="1"/>
  <c r="L252" i="1"/>
  <c r="L251" i="1" s="1"/>
  <c r="M252" i="1"/>
  <c r="N252" i="1"/>
  <c r="K252" i="1"/>
  <c r="K251" i="1" s="1"/>
  <c r="P218" i="1"/>
  <c r="Q218" i="1"/>
  <c r="L220" i="1"/>
  <c r="M220" i="1"/>
  <c r="M219" i="1" s="1"/>
  <c r="M218" i="1" s="1"/>
  <c r="M217" i="1" s="1"/>
  <c r="N220" i="1"/>
  <c r="N219" i="1" s="1"/>
  <c r="N218" i="1" s="1"/>
  <c r="N217" i="1" s="1"/>
  <c r="O220" i="1"/>
  <c r="L222" i="1"/>
  <c r="M222" i="1"/>
  <c r="N222" i="1"/>
  <c r="O222" i="1"/>
  <c r="K220" i="1"/>
  <c r="K219" i="1" s="1"/>
  <c r="K218" i="1" s="1"/>
  <c r="K217" i="1" s="1"/>
  <c r="K222" i="1"/>
  <c r="M212" i="1"/>
  <c r="N212" i="1"/>
  <c r="L214" i="1"/>
  <c r="L213" i="1" s="1"/>
  <c r="L212" i="1" s="1"/>
  <c r="L215" i="1"/>
  <c r="M215" i="1"/>
  <c r="N215" i="1"/>
  <c r="K214" i="1"/>
  <c r="K213" i="1" s="1"/>
  <c r="K212" i="1" s="1"/>
  <c r="K215" i="1"/>
  <c r="L209" i="1"/>
  <c r="L210" i="1"/>
  <c r="L196" i="1"/>
  <c r="L192" i="1" s="1"/>
  <c r="L177" i="1" s="1"/>
  <c r="M196" i="1"/>
  <c r="M192" i="1" s="1"/>
  <c r="N196" i="1"/>
  <c r="N192" i="1" s="1"/>
  <c r="O196" i="1"/>
  <c r="O192" i="1" s="1"/>
  <c r="K192" i="1"/>
  <c r="K196" i="1"/>
  <c r="L187" i="1"/>
  <c r="L186" i="1" s="1"/>
  <c r="M187" i="1"/>
  <c r="M186" i="1" s="1"/>
  <c r="N187" i="1"/>
  <c r="N186" i="1" s="1"/>
  <c r="O187" i="1"/>
  <c r="O186" i="1" s="1"/>
  <c r="P187" i="1"/>
  <c r="Q187" i="1"/>
  <c r="K186" i="1"/>
  <c r="K187" i="1"/>
  <c r="L183" i="1"/>
  <c r="K183" i="1"/>
  <c r="L184" i="1"/>
  <c r="M184" i="1"/>
  <c r="M183" i="1" s="1"/>
  <c r="N184" i="1"/>
  <c r="N183" i="1" s="1"/>
  <c r="O184" i="1"/>
  <c r="O183" i="1" s="1"/>
  <c r="K184" i="1"/>
  <c r="L181" i="1"/>
  <c r="K181" i="1"/>
  <c r="M178" i="1"/>
  <c r="N178" i="1"/>
  <c r="L179" i="1"/>
  <c r="K179" i="1"/>
  <c r="K178" i="1" s="1"/>
  <c r="S357" i="1"/>
  <c r="S358" i="1"/>
  <c r="S359" i="1"/>
  <c r="R359" i="1"/>
  <c r="M357" i="1"/>
  <c r="N357" i="1"/>
  <c r="K357" i="1"/>
  <c r="L358" i="1"/>
  <c r="L357" i="1" s="1"/>
  <c r="R357" i="1" s="1"/>
  <c r="M29" i="1"/>
  <c r="N29" i="1"/>
  <c r="L30" i="1"/>
  <c r="L29" i="1" s="1"/>
  <c r="K30" i="1"/>
  <c r="K29" i="1" s="1"/>
  <c r="O38" i="1"/>
  <c r="O37" i="1" s="1"/>
  <c r="L12" i="1"/>
  <c r="L10" i="1"/>
  <c r="L9" i="1" s="1"/>
  <c r="L17" i="1"/>
  <c r="L16" i="1" s="1"/>
  <c r="K17" i="1"/>
  <c r="L117" i="1"/>
  <c r="L116" i="1" s="1"/>
  <c r="M117" i="1"/>
  <c r="M116" i="1" s="1"/>
  <c r="N117" i="1"/>
  <c r="N116" i="1" s="1"/>
  <c r="O117" i="1"/>
  <c r="O116" i="1" s="1"/>
  <c r="K116" i="1"/>
  <c r="K117" i="1"/>
  <c r="L170" i="1"/>
  <c r="L169" i="1" s="1"/>
  <c r="K169" i="1"/>
  <c r="K170" i="1"/>
  <c r="L163" i="1"/>
  <c r="M163" i="1"/>
  <c r="N163" i="1"/>
  <c r="L164" i="1"/>
  <c r="K163" i="1"/>
  <c r="K164" i="1"/>
  <c r="L157" i="1"/>
  <c r="M157" i="1"/>
  <c r="N157" i="1"/>
  <c r="L158" i="1"/>
  <c r="K157" i="1"/>
  <c r="K158" i="1"/>
  <c r="M154" i="1"/>
  <c r="N154" i="1"/>
  <c r="L155" i="1"/>
  <c r="L154" i="1" s="1"/>
  <c r="K155" i="1"/>
  <c r="K154" i="1" s="1"/>
  <c r="L149" i="1"/>
  <c r="L148" i="1" s="1"/>
  <c r="M149" i="1"/>
  <c r="M148" i="1" s="1"/>
  <c r="N149" i="1"/>
  <c r="N148" i="1" s="1"/>
  <c r="O149" i="1"/>
  <c r="O148" i="1" s="1"/>
  <c r="K148" i="1"/>
  <c r="K149" i="1"/>
  <c r="L145" i="1"/>
  <c r="K146" i="1"/>
  <c r="K145" i="1" s="1"/>
  <c r="L140" i="1"/>
  <c r="L139" i="1" s="1"/>
  <c r="K140" i="1"/>
  <c r="K139" i="1" s="1"/>
  <c r="L134" i="1"/>
  <c r="K134" i="1"/>
  <c r="L137" i="1"/>
  <c r="K137" i="1"/>
  <c r="L119" i="1"/>
  <c r="M119" i="1"/>
  <c r="N119" i="1"/>
  <c r="L120" i="1"/>
  <c r="K119" i="1"/>
  <c r="K120" i="1"/>
  <c r="L126" i="1"/>
  <c r="L125" i="1" s="1"/>
  <c r="L113" i="1"/>
  <c r="L114" i="1"/>
  <c r="M111" i="1"/>
  <c r="N111" i="1"/>
  <c r="O111" i="1"/>
  <c r="L111" i="1"/>
  <c r="L110" i="1" s="1"/>
  <c r="M107" i="1"/>
  <c r="N107" i="1"/>
  <c r="L108" i="1"/>
  <c r="L107" i="1" s="1"/>
  <c r="K108" i="1"/>
  <c r="K107" i="1" s="1"/>
  <c r="L102" i="1"/>
  <c r="L101" i="1" s="1"/>
  <c r="L99" i="1"/>
  <c r="L98" i="1" s="1"/>
  <c r="M99" i="1"/>
  <c r="M98" i="1" s="1"/>
  <c r="N99" i="1"/>
  <c r="N98" i="1" s="1"/>
  <c r="O99" i="1"/>
  <c r="O98" i="1" s="1"/>
  <c r="K99" i="1"/>
  <c r="K98" i="1" s="1"/>
  <c r="L96" i="1"/>
  <c r="K96" i="1"/>
  <c r="M94" i="1"/>
  <c r="N94" i="1"/>
  <c r="O94" i="1"/>
  <c r="K94" i="1"/>
  <c r="L92" i="1"/>
  <c r="L91" i="1" s="1"/>
  <c r="M92" i="1"/>
  <c r="M91" i="1" s="1"/>
  <c r="M8" i="1" s="1"/>
  <c r="M7" i="1" s="1"/>
  <c r="N92" i="1"/>
  <c r="N91" i="1" s="1"/>
  <c r="N8" i="1" s="1"/>
  <c r="N7" i="1" s="1"/>
  <c r="O92" i="1"/>
  <c r="K92" i="1"/>
  <c r="K91" i="1" s="1"/>
  <c r="S90" i="1"/>
  <c r="R90" i="1"/>
  <c r="M88" i="1"/>
  <c r="M89" i="1"/>
  <c r="N89" i="1"/>
  <c r="N88" i="1" s="1"/>
  <c r="L89" i="1"/>
  <c r="L88" i="1" s="1"/>
  <c r="L83" i="1"/>
  <c r="L82" i="1" s="1"/>
  <c r="L80" i="1"/>
  <c r="L79" i="1" s="1"/>
  <c r="K80" i="1"/>
  <c r="K79" i="1" s="1"/>
  <c r="L76" i="1"/>
  <c r="M76" i="1"/>
  <c r="N76" i="1"/>
  <c r="O76" i="1"/>
  <c r="K76" i="1"/>
  <c r="L74" i="1"/>
  <c r="M74" i="1"/>
  <c r="N74" i="1"/>
  <c r="O74" i="1"/>
  <c r="K74" i="1"/>
  <c r="L72" i="1"/>
  <c r="M72" i="1"/>
  <c r="N72" i="1"/>
  <c r="O72" i="1"/>
  <c r="K72" i="1"/>
  <c r="L69" i="1"/>
  <c r="L68" i="1" s="1"/>
  <c r="K69" i="1"/>
  <c r="K68" i="1" s="1"/>
  <c r="L66" i="1"/>
  <c r="K65" i="1"/>
  <c r="K66" i="1"/>
  <c r="L63" i="1"/>
  <c r="L62" i="1" s="1"/>
  <c r="M63" i="1"/>
  <c r="M62" i="1" s="1"/>
  <c r="N63" i="1"/>
  <c r="N62" i="1" s="1"/>
  <c r="O63" i="1"/>
  <c r="O62" i="1" s="1"/>
  <c r="K62" i="1"/>
  <c r="K63" i="1"/>
  <c r="L54" i="1"/>
  <c r="L49" i="1" s="1"/>
  <c r="M54" i="1"/>
  <c r="N54" i="1"/>
  <c r="O54" i="1"/>
  <c r="K54" i="1"/>
  <c r="L50" i="1"/>
  <c r="M50" i="1"/>
  <c r="N50" i="1"/>
  <c r="O50" i="1"/>
  <c r="K50" i="1"/>
  <c r="N49" i="1"/>
  <c r="K49" i="1"/>
  <c r="L52" i="1"/>
  <c r="K52" i="1"/>
  <c r="M44" i="1"/>
  <c r="L47" i="1"/>
  <c r="M47" i="1"/>
  <c r="N47" i="1"/>
  <c r="O47" i="1"/>
  <c r="K47" i="1"/>
  <c r="L45" i="1"/>
  <c r="L44" i="1" s="1"/>
  <c r="M45" i="1"/>
  <c r="N45" i="1"/>
  <c r="N44" i="1" s="1"/>
  <c r="O45" i="1"/>
  <c r="K45" i="1"/>
  <c r="K44" i="1" s="1"/>
  <c r="M41" i="1"/>
  <c r="M40" i="1" s="1"/>
  <c r="N41" i="1"/>
  <c r="N40" i="1" s="1"/>
  <c r="O41" i="1"/>
  <c r="O40" i="1" s="1"/>
  <c r="L41" i="1"/>
  <c r="L40" i="1" s="1"/>
  <c r="K41" i="1"/>
  <c r="K40" i="1" s="1"/>
  <c r="M37" i="1"/>
  <c r="N37" i="1"/>
  <c r="L38" i="1"/>
  <c r="L37" i="1" s="1"/>
  <c r="K38" i="1"/>
  <c r="K37" i="1" s="1"/>
  <c r="L35" i="1"/>
  <c r="K35" i="1"/>
  <c r="M32" i="1"/>
  <c r="N32" i="1"/>
  <c r="L33" i="1"/>
  <c r="L32" i="1" s="1"/>
  <c r="K33" i="1"/>
  <c r="K32" i="1" s="1"/>
  <c r="K10" i="1"/>
  <c r="K9" i="1" s="1"/>
  <c r="K12" i="1"/>
  <c r="K16" i="1"/>
  <c r="J355" i="1"/>
  <c r="J354" i="1" s="1"/>
  <c r="J350" i="1"/>
  <c r="J344" i="1"/>
  <c r="J342" i="1"/>
  <c r="J340" i="1" s="1"/>
  <c r="J326" i="1"/>
  <c r="J325" i="1" s="1"/>
  <c r="J316" i="1"/>
  <c r="J315" i="1" s="1"/>
  <c r="J319" i="1"/>
  <c r="J321" i="1"/>
  <c r="J323" i="1"/>
  <c r="J268" i="1"/>
  <c r="J269" i="1"/>
  <c r="J287" i="1"/>
  <c r="J286" i="1" s="1"/>
  <c r="J277" i="1"/>
  <c r="J275" i="1"/>
  <c r="J272" i="1"/>
  <c r="J271" i="1" s="1"/>
  <c r="J266" i="1"/>
  <c r="J265" i="1" s="1"/>
  <c r="J263" i="1"/>
  <c r="J261" i="1"/>
  <c r="J252" i="1"/>
  <c r="J251" i="1" s="1"/>
  <c r="J236" i="1"/>
  <c r="J238" i="1"/>
  <c r="J233" i="1"/>
  <c r="J232" i="1" s="1"/>
  <c r="J230" i="1"/>
  <c r="J229" i="1" s="1"/>
  <c r="J215" i="1"/>
  <c r="J214" i="1" s="1"/>
  <c r="J213" i="1" s="1"/>
  <c r="J212" i="1" s="1"/>
  <c r="J196" i="1"/>
  <c r="J192" i="1" s="1"/>
  <c r="J190" i="1"/>
  <c r="J189" i="1" s="1"/>
  <c r="J187" i="1"/>
  <c r="J186" i="1" s="1"/>
  <c r="J184" i="1"/>
  <c r="J183" i="1" s="1"/>
  <c r="J181" i="1"/>
  <c r="J178" i="1" s="1"/>
  <c r="J140" i="1"/>
  <c r="J139" i="1" s="1"/>
  <c r="J126" i="1"/>
  <c r="J125" i="1" s="1"/>
  <c r="J117" i="1"/>
  <c r="J116" i="1" s="1"/>
  <c r="J111" i="1"/>
  <c r="J110" i="1" s="1"/>
  <c r="J99" i="1"/>
  <c r="J98" i="1" s="1"/>
  <c r="J94" i="1"/>
  <c r="J92" i="1"/>
  <c r="J83" i="1"/>
  <c r="J82" i="1" s="1"/>
  <c r="J80" i="1"/>
  <c r="J79" i="1" s="1"/>
  <c r="J76" i="1"/>
  <c r="J74" i="1"/>
  <c r="J72" i="1"/>
  <c r="J69" i="1"/>
  <c r="J68" i="1" s="1"/>
  <c r="J63" i="1"/>
  <c r="J62" i="1" s="1"/>
  <c r="J50" i="1"/>
  <c r="J54" i="1"/>
  <c r="J47" i="1"/>
  <c r="J45" i="1"/>
  <c r="J41" i="1"/>
  <c r="J40" i="1" s="1"/>
  <c r="J35" i="1"/>
  <c r="J33" i="1"/>
  <c r="J19" i="1"/>
  <c r="J22" i="1"/>
  <c r="J12" i="1"/>
  <c r="J10" i="1"/>
  <c r="O49" i="1" l="1"/>
  <c r="J235" i="1"/>
  <c r="J177" i="1"/>
  <c r="O348" i="1"/>
  <c r="O328" i="1" s="1"/>
  <c r="O360" i="1" s="1"/>
  <c r="O292" i="1"/>
  <c r="R293" i="1"/>
  <c r="O274" i="1"/>
  <c r="O254" i="1"/>
  <c r="S255" i="1"/>
  <c r="O219" i="1"/>
  <c r="O217" i="1" s="1"/>
  <c r="L219" i="1"/>
  <c r="L218" i="1" s="1"/>
  <c r="L217" i="1" s="1"/>
  <c r="J318" i="1"/>
  <c r="J314" i="1" s="1"/>
  <c r="J313" i="1" s="1"/>
  <c r="J274" i="1"/>
  <c r="J71" i="1"/>
  <c r="J44" i="1"/>
  <c r="J49" i="1"/>
  <c r="J32" i="1"/>
  <c r="J9" i="1"/>
  <c r="L274" i="1"/>
  <c r="R89" i="1"/>
  <c r="L71" i="1"/>
  <c r="L8" i="1" s="1"/>
  <c r="J176" i="1"/>
  <c r="J260" i="1"/>
  <c r="J227" i="1" s="1"/>
  <c r="S89" i="1"/>
  <c r="R358" i="1"/>
  <c r="O88" i="1"/>
  <c r="L178" i="1"/>
  <c r="M49" i="1"/>
  <c r="R11" i="1"/>
  <c r="S11" i="1"/>
  <c r="R13" i="1"/>
  <c r="S13" i="1"/>
  <c r="R14" i="1"/>
  <c r="S14" i="1"/>
  <c r="R15" i="1"/>
  <c r="S15" i="1"/>
  <c r="R16" i="1"/>
  <c r="S16" i="1"/>
  <c r="R17" i="1"/>
  <c r="S17" i="1"/>
  <c r="R18" i="1"/>
  <c r="S18" i="1"/>
  <c r="R21" i="1"/>
  <c r="S21" i="1"/>
  <c r="R23" i="1"/>
  <c r="S23" i="1"/>
  <c r="R24" i="1"/>
  <c r="S24" i="1"/>
  <c r="R25" i="1"/>
  <c r="S25" i="1"/>
  <c r="R26" i="1"/>
  <c r="S26" i="1"/>
  <c r="R27" i="1"/>
  <c r="S27" i="1"/>
  <c r="R28" i="1"/>
  <c r="S28" i="1"/>
  <c r="R29" i="1"/>
  <c r="S29" i="1"/>
  <c r="R30" i="1"/>
  <c r="S30" i="1"/>
  <c r="R31" i="1"/>
  <c r="S31" i="1"/>
  <c r="R34" i="1"/>
  <c r="S34" i="1"/>
  <c r="R36" i="1"/>
  <c r="S36" i="1"/>
  <c r="R37" i="1"/>
  <c r="S37" i="1"/>
  <c r="R38" i="1"/>
  <c r="S38" i="1"/>
  <c r="R39" i="1"/>
  <c r="S39" i="1"/>
  <c r="R42" i="1"/>
  <c r="S42" i="1"/>
  <c r="R43" i="1"/>
  <c r="S43" i="1"/>
  <c r="R46" i="1"/>
  <c r="S46" i="1"/>
  <c r="R47" i="1"/>
  <c r="S47" i="1"/>
  <c r="R48" i="1"/>
  <c r="S48" i="1"/>
  <c r="R51" i="1"/>
  <c r="S51" i="1"/>
  <c r="R54" i="1"/>
  <c r="S54" i="1"/>
  <c r="R55" i="1"/>
  <c r="S55" i="1"/>
  <c r="R56" i="1"/>
  <c r="S56" i="1"/>
  <c r="R57" i="1"/>
  <c r="S57" i="1"/>
  <c r="R58" i="1"/>
  <c r="S58" i="1"/>
  <c r="R59" i="1"/>
  <c r="S59" i="1"/>
  <c r="R60" i="1"/>
  <c r="S60" i="1"/>
  <c r="R61" i="1"/>
  <c r="S61" i="1"/>
  <c r="R62" i="1"/>
  <c r="S62" i="1"/>
  <c r="R63" i="1"/>
  <c r="S63" i="1"/>
  <c r="R64" i="1"/>
  <c r="S64" i="1"/>
  <c r="S65" i="1"/>
  <c r="S66" i="1"/>
  <c r="R67" i="1"/>
  <c r="S67" i="1"/>
  <c r="R70" i="1"/>
  <c r="S70" i="1"/>
  <c r="R73" i="1"/>
  <c r="S73" i="1"/>
  <c r="R75" i="1"/>
  <c r="S75" i="1"/>
  <c r="R76" i="1"/>
  <c r="S76" i="1"/>
  <c r="R78" i="1"/>
  <c r="S78" i="1"/>
  <c r="R81" i="1"/>
  <c r="S81" i="1"/>
  <c r="R84" i="1"/>
  <c r="S84" i="1"/>
  <c r="R93" i="1"/>
  <c r="S93" i="1"/>
  <c r="R95" i="1"/>
  <c r="S95" i="1"/>
  <c r="R96" i="1"/>
  <c r="S96" i="1"/>
  <c r="R97" i="1"/>
  <c r="S97" i="1"/>
  <c r="R100" i="1"/>
  <c r="S100" i="1"/>
  <c r="R103" i="1"/>
  <c r="S103" i="1"/>
  <c r="R107" i="1"/>
  <c r="S107" i="1"/>
  <c r="R108" i="1"/>
  <c r="S108" i="1"/>
  <c r="R109" i="1"/>
  <c r="S109" i="1"/>
  <c r="R112" i="1"/>
  <c r="S112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7" i="1"/>
  <c r="S127" i="1"/>
  <c r="R128" i="1"/>
  <c r="S128" i="1"/>
  <c r="R129" i="1"/>
  <c r="S129" i="1"/>
  <c r="R130" i="1"/>
  <c r="S130" i="1"/>
  <c r="R134" i="1"/>
  <c r="S134" i="1"/>
  <c r="R135" i="1"/>
  <c r="S135" i="1"/>
  <c r="R136" i="1"/>
  <c r="S136" i="1"/>
  <c r="R137" i="1"/>
  <c r="S137" i="1"/>
  <c r="R138" i="1"/>
  <c r="S138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158" i="1"/>
  <c r="S158" i="1"/>
  <c r="R159" i="1"/>
  <c r="S159" i="1"/>
  <c r="R160" i="1"/>
  <c r="S160" i="1"/>
  <c r="R161" i="1"/>
  <c r="S161" i="1"/>
  <c r="R162" i="1"/>
  <c r="S162" i="1"/>
  <c r="R163" i="1"/>
  <c r="S163" i="1"/>
  <c r="R164" i="1"/>
  <c r="S164" i="1"/>
  <c r="R165" i="1"/>
  <c r="S165" i="1"/>
  <c r="R166" i="1"/>
  <c r="S166" i="1"/>
  <c r="R167" i="1"/>
  <c r="S167" i="1"/>
  <c r="R168" i="1"/>
  <c r="S168" i="1"/>
  <c r="R169" i="1"/>
  <c r="S169" i="1"/>
  <c r="R170" i="1"/>
  <c r="S170" i="1"/>
  <c r="R171" i="1"/>
  <c r="S171" i="1"/>
  <c r="R180" i="1"/>
  <c r="S180" i="1"/>
  <c r="R182" i="1"/>
  <c r="S182" i="1"/>
  <c r="R185" i="1"/>
  <c r="S185" i="1"/>
  <c r="R188" i="1"/>
  <c r="S188" i="1"/>
  <c r="R191" i="1"/>
  <c r="S191" i="1"/>
  <c r="R193" i="1"/>
  <c r="S193" i="1"/>
  <c r="R194" i="1"/>
  <c r="S194" i="1"/>
  <c r="R195" i="1"/>
  <c r="S195" i="1"/>
  <c r="R197" i="1"/>
  <c r="S197" i="1"/>
  <c r="R198" i="1"/>
  <c r="S198" i="1"/>
  <c r="R199" i="1"/>
  <c r="S199" i="1"/>
  <c r="R200" i="1"/>
  <c r="S200" i="1"/>
  <c r="R201" i="1"/>
  <c r="S201" i="1"/>
  <c r="R202" i="1"/>
  <c r="S202" i="1"/>
  <c r="R203" i="1"/>
  <c r="S203" i="1"/>
  <c r="R204" i="1"/>
  <c r="S204" i="1"/>
  <c r="R205" i="1"/>
  <c r="S205" i="1"/>
  <c r="R206" i="1"/>
  <c r="S206" i="1"/>
  <c r="R211" i="1"/>
  <c r="S211" i="1"/>
  <c r="R216" i="1"/>
  <c r="S216" i="1"/>
  <c r="R220" i="1"/>
  <c r="S220" i="1"/>
  <c r="R221" i="1"/>
  <c r="S221" i="1"/>
  <c r="R222" i="1"/>
  <c r="S222" i="1"/>
  <c r="R223" i="1"/>
  <c r="S223" i="1"/>
  <c r="R231" i="1"/>
  <c r="S231" i="1"/>
  <c r="R234" i="1"/>
  <c r="S234" i="1"/>
  <c r="R237" i="1"/>
  <c r="S237" i="1"/>
  <c r="R239" i="1"/>
  <c r="S239" i="1"/>
  <c r="R240" i="1"/>
  <c r="S240" i="1"/>
  <c r="R241" i="1"/>
  <c r="S241" i="1"/>
  <c r="R242" i="1"/>
  <c r="S242" i="1"/>
  <c r="R243" i="1"/>
  <c r="S243" i="1"/>
  <c r="R244" i="1"/>
  <c r="S244" i="1"/>
  <c r="R245" i="1"/>
  <c r="S245" i="1"/>
  <c r="R246" i="1"/>
  <c r="S246" i="1"/>
  <c r="R247" i="1"/>
  <c r="S247" i="1"/>
  <c r="R248" i="1"/>
  <c r="S248" i="1"/>
  <c r="R249" i="1"/>
  <c r="S249" i="1"/>
  <c r="R250" i="1"/>
  <c r="S250" i="1"/>
  <c r="R253" i="1"/>
  <c r="S253" i="1"/>
  <c r="R257" i="1"/>
  <c r="S257" i="1"/>
  <c r="R258" i="1"/>
  <c r="S258" i="1"/>
  <c r="R259" i="1"/>
  <c r="S259" i="1"/>
  <c r="R262" i="1"/>
  <c r="S262" i="1"/>
  <c r="R264" i="1"/>
  <c r="S264" i="1"/>
  <c r="R267" i="1"/>
  <c r="S267" i="1"/>
  <c r="R270" i="1"/>
  <c r="S270" i="1"/>
  <c r="R273" i="1"/>
  <c r="S273" i="1"/>
  <c r="R276" i="1"/>
  <c r="S276" i="1"/>
  <c r="R278" i="1"/>
  <c r="S278" i="1"/>
  <c r="R279" i="1"/>
  <c r="S279" i="1"/>
  <c r="R280" i="1"/>
  <c r="S280" i="1"/>
  <c r="R281" i="1"/>
  <c r="S281" i="1"/>
  <c r="R282" i="1"/>
  <c r="S282" i="1"/>
  <c r="R283" i="1"/>
  <c r="S283" i="1"/>
  <c r="R284" i="1"/>
  <c r="S284" i="1"/>
  <c r="R285" i="1"/>
  <c r="S285" i="1"/>
  <c r="R288" i="1"/>
  <c r="S288" i="1"/>
  <c r="R295" i="1"/>
  <c r="S295" i="1"/>
  <c r="R296" i="1"/>
  <c r="S296" i="1"/>
  <c r="R297" i="1"/>
  <c r="S297" i="1"/>
  <c r="R298" i="1"/>
  <c r="S298" i="1"/>
  <c r="R299" i="1"/>
  <c r="S299" i="1"/>
  <c r="R300" i="1"/>
  <c r="S300" i="1"/>
  <c r="R301" i="1"/>
  <c r="S301" i="1"/>
  <c r="R302" i="1"/>
  <c r="S302" i="1"/>
  <c r="R303" i="1"/>
  <c r="S303" i="1"/>
  <c r="R304" i="1"/>
  <c r="S304" i="1"/>
  <c r="R305" i="1"/>
  <c r="S305" i="1"/>
  <c r="R306" i="1"/>
  <c r="S306" i="1"/>
  <c r="R307" i="1"/>
  <c r="S307" i="1"/>
  <c r="R308" i="1"/>
  <c r="S308" i="1"/>
  <c r="R309" i="1"/>
  <c r="S309" i="1"/>
  <c r="R310" i="1"/>
  <c r="S310" i="1"/>
  <c r="R311" i="1"/>
  <c r="S311" i="1"/>
  <c r="R312" i="1"/>
  <c r="S312" i="1"/>
  <c r="R316" i="1"/>
  <c r="S316" i="1"/>
  <c r="R317" i="1"/>
  <c r="S317" i="1"/>
  <c r="R320" i="1"/>
  <c r="S320" i="1"/>
  <c r="R322" i="1"/>
  <c r="S322" i="1"/>
  <c r="R323" i="1"/>
  <c r="S323" i="1"/>
  <c r="R324" i="1"/>
  <c r="S324" i="1"/>
  <c r="R326" i="1"/>
  <c r="S326" i="1"/>
  <c r="R327" i="1"/>
  <c r="S327" i="1"/>
  <c r="R333" i="1"/>
  <c r="S333" i="1"/>
  <c r="R334" i="1"/>
  <c r="S334" i="1"/>
  <c r="R335" i="1"/>
  <c r="S335" i="1"/>
  <c r="R336" i="1"/>
  <c r="S336" i="1"/>
  <c r="R337" i="1"/>
  <c r="S337" i="1"/>
  <c r="R338" i="1"/>
  <c r="S338" i="1"/>
  <c r="R339" i="1"/>
  <c r="S339" i="1"/>
  <c r="R343" i="1"/>
  <c r="S343" i="1"/>
  <c r="R345" i="1"/>
  <c r="S345" i="1"/>
  <c r="R346" i="1"/>
  <c r="S346" i="1"/>
  <c r="R347" i="1"/>
  <c r="S347" i="1"/>
  <c r="R351" i="1"/>
  <c r="S351" i="1"/>
  <c r="R352" i="1"/>
  <c r="S352" i="1"/>
  <c r="R353" i="1"/>
  <c r="S353" i="1"/>
  <c r="R355" i="1"/>
  <c r="S355" i="1"/>
  <c r="R356" i="1"/>
  <c r="S356" i="1"/>
  <c r="J360" i="1" l="1"/>
  <c r="S218" i="1"/>
  <c r="S217" i="1"/>
  <c r="R217" i="1"/>
  <c r="R218" i="1"/>
  <c r="S292" i="1"/>
  <c r="R292" i="1"/>
  <c r="S254" i="1"/>
  <c r="R254" i="1"/>
  <c r="S219" i="1"/>
  <c r="R219" i="1"/>
  <c r="R88" i="1"/>
  <c r="S88" i="1"/>
  <c r="O126" i="1"/>
  <c r="M177" i="1"/>
  <c r="N177" i="1"/>
  <c r="O215" i="1"/>
  <c r="O209" i="1"/>
  <c r="O210" i="1"/>
  <c r="O179" i="1"/>
  <c r="O181" i="1"/>
  <c r="O140" i="1"/>
  <c r="O102" i="1"/>
  <c r="O101" i="1" s="1"/>
  <c r="O83" i="1"/>
  <c r="O82" i="1" s="1"/>
  <c r="O80" i="1"/>
  <c r="O71" i="1"/>
  <c r="O69" i="1"/>
  <c r="O68" i="1" s="1"/>
  <c r="O33" i="1"/>
  <c r="O35" i="1"/>
  <c r="O238" i="1"/>
  <c r="M235" i="1"/>
  <c r="N235" i="1"/>
  <c r="O236" i="1"/>
  <c r="S236" i="1" s="1"/>
  <c r="L236" i="1"/>
  <c r="R236" i="1" s="1"/>
  <c r="K236" i="1"/>
  <c r="K235" i="1" s="1"/>
  <c r="L238" i="1"/>
  <c r="K238" i="1"/>
  <c r="L233" i="1"/>
  <c r="M233" i="1"/>
  <c r="M232" i="1" s="1"/>
  <c r="N233" i="1"/>
  <c r="N232" i="1" s="1"/>
  <c r="O233" i="1"/>
  <c r="S233" i="1" s="1"/>
  <c r="K233" i="1"/>
  <c r="K232" i="1" s="1"/>
  <c r="N229" i="1"/>
  <c r="L230" i="1"/>
  <c r="M230" i="1"/>
  <c r="M229" i="1" s="1"/>
  <c r="N230" i="1"/>
  <c r="O230" i="1"/>
  <c r="K230" i="1"/>
  <c r="K229" i="1" s="1"/>
  <c r="O20" i="1"/>
  <c r="O22" i="1"/>
  <c r="S287" i="1" l="1"/>
  <c r="R287" i="1"/>
  <c r="O286" i="1"/>
  <c r="O178" i="1"/>
  <c r="R20" i="1"/>
  <c r="S20" i="1"/>
  <c r="L235" i="1"/>
  <c r="O32" i="1"/>
  <c r="R32" i="1" s="1"/>
  <c r="S238" i="1"/>
  <c r="R238" i="1"/>
  <c r="O235" i="1"/>
  <c r="S235" i="1" s="1"/>
  <c r="O232" i="1"/>
  <c r="S232" i="1" s="1"/>
  <c r="R233" i="1"/>
  <c r="O229" i="1"/>
  <c r="S230" i="1"/>
  <c r="L229" i="1"/>
  <c r="R230" i="1"/>
  <c r="S215" i="1"/>
  <c r="R215" i="1"/>
  <c r="O214" i="1"/>
  <c r="R210" i="1"/>
  <c r="S210" i="1"/>
  <c r="R209" i="1"/>
  <c r="S209" i="1"/>
  <c r="S196" i="1"/>
  <c r="R196" i="1"/>
  <c r="R190" i="1"/>
  <c r="S190" i="1"/>
  <c r="O189" i="1"/>
  <c r="S187" i="1"/>
  <c r="R187" i="1"/>
  <c r="R184" i="1"/>
  <c r="S184" i="1"/>
  <c r="S183" i="1"/>
  <c r="R183" i="1"/>
  <c r="S181" i="1"/>
  <c r="R181" i="1"/>
  <c r="S179" i="1"/>
  <c r="R179" i="1"/>
  <c r="S116" i="1"/>
  <c r="R116" i="1"/>
  <c r="R140" i="1"/>
  <c r="S140" i="1"/>
  <c r="O139" i="1"/>
  <c r="S126" i="1"/>
  <c r="R126" i="1"/>
  <c r="O125" i="1"/>
  <c r="S111" i="1"/>
  <c r="R111" i="1"/>
  <c r="O110" i="1"/>
  <c r="S102" i="1"/>
  <c r="R102" i="1"/>
  <c r="R99" i="1"/>
  <c r="S99" i="1"/>
  <c r="R94" i="1"/>
  <c r="S94" i="1"/>
  <c r="R92" i="1"/>
  <c r="S92" i="1"/>
  <c r="R82" i="1"/>
  <c r="S82" i="1"/>
  <c r="S83" i="1"/>
  <c r="R83" i="1"/>
  <c r="R80" i="1"/>
  <c r="S80" i="1"/>
  <c r="O79" i="1"/>
  <c r="R74" i="1"/>
  <c r="S74" i="1"/>
  <c r="R71" i="1"/>
  <c r="S71" i="1"/>
  <c r="R72" i="1"/>
  <c r="S72" i="1"/>
  <c r="R68" i="1"/>
  <c r="S68" i="1"/>
  <c r="R69" i="1"/>
  <c r="S69" i="1"/>
  <c r="R50" i="1"/>
  <c r="S50" i="1"/>
  <c r="R45" i="1"/>
  <c r="S45" i="1"/>
  <c r="O44" i="1"/>
  <c r="R41" i="1"/>
  <c r="S41" i="1"/>
  <c r="S35" i="1"/>
  <c r="R35" i="1"/>
  <c r="R33" i="1"/>
  <c r="S33" i="1"/>
  <c r="R22" i="1"/>
  <c r="S22" i="1"/>
  <c r="O19" i="1"/>
  <c r="L232" i="1"/>
  <c r="R232" i="1" l="1"/>
  <c r="S32" i="1"/>
  <c r="R286" i="1"/>
  <c r="S286" i="1"/>
  <c r="R235" i="1"/>
  <c r="S229" i="1"/>
  <c r="R229" i="1"/>
  <c r="R214" i="1"/>
  <c r="S214" i="1"/>
  <c r="O213" i="1"/>
  <c r="R192" i="1"/>
  <c r="S192" i="1"/>
  <c r="S189" i="1"/>
  <c r="R189" i="1"/>
  <c r="S186" i="1"/>
  <c r="R186" i="1"/>
  <c r="R178" i="1"/>
  <c r="S178" i="1"/>
  <c r="O177" i="1"/>
  <c r="S177" i="1" s="1"/>
  <c r="S139" i="1"/>
  <c r="R139" i="1"/>
  <c r="R125" i="1"/>
  <c r="S125" i="1"/>
  <c r="R110" i="1"/>
  <c r="S110" i="1"/>
  <c r="R101" i="1"/>
  <c r="S101" i="1"/>
  <c r="S98" i="1"/>
  <c r="R98" i="1"/>
  <c r="S91" i="1"/>
  <c r="R91" i="1"/>
  <c r="S79" i="1"/>
  <c r="R79" i="1"/>
  <c r="R49" i="1"/>
  <c r="S49" i="1"/>
  <c r="R44" i="1"/>
  <c r="S44" i="1"/>
  <c r="R40" i="1"/>
  <c r="S40" i="1"/>
  <c r="R19" i="1"/>
  <c r="S19" i="1"/>
  <c r="O10" i="1"/>
  <c r="O12" i="1"/>
  <c r="L227" i="1" l="1"/>
  <c r="S213" i="1"/>
  <c r="R213" i="1"/>
  <c r="O212" i="1"/>
  <c r="O9" i="1"/>
  <c r="O8" i="1" s="1"/>
  <c r="R12" i="1"/>
  <c r="S12" i="1"/>
  <c r="R10" i="1"/>
  <c r="S10" i="1"/>
  <c r="O252" i="1"/>
  <c r="O261" i="1"/>
  <c r="O263" i="1"/>
  <c r="O265" i="1"/>
  <c r="O266" i="1"/>
  <c r="O319" i="1"/>
  <c r="O321" i="1"/>
  <c r="O344" i="1"/>
  <c r="R66" i="1"/>
  <c r="O318" i="1" l="1"/>
  <c r="S9" i="1"/>
  <c r="R350" i="1"/>
  <c r="S350" i="1"/>
  <c r="S342" i="1"/>
  <c r="R342" i="1"/>
  <c r="R319" i="1"/>
  <c r="S319" i="1"/>
  <c r="S325" i="1"/>
  <c r="R325" i="1"/>
  <c r="R275" i="1"/>
  <c r="S275" i="1"/>
  <c r="R315" i="1"/>
  <c r="S315" i="1"/>
  <c r="R277" i="1"/>
  <c r="S277" i="1"/>
  <c r="O260" i="1"/>
  <c r="S260" i="1" s="1"/>
  <c r="R354" i="1"/>
  <c r="S354" i="1"/>
  <c r="O341" i="1"/>
  <c r="R344" i="1"/>
  <c r="S344" i="1"/>
  <c r="R321" i="1"/>
  <c r="S321" i="1"/>
  <c r="R9" i="1"/>
  <c r="S272" i="1"/>
  <c r="R272" i="1"/>
  <c r="R269" i="1"/>
  <c r="S269" i="1"/>
  <c r="R268" i="1"/>
  <c r="S268" i="1"/>
  <c r="S265" i="1"/>
  <c r="R265" i="1"/>
  <c r="R266" i="1"/>
  <c r="S266" i="1"/>
  <c r="S263" i="1"/>
  <c r="R263" i="1"/>
  <c r="R261" i="1"/>
  <c r="S261" i="1"/>
  <c r="O251" i="1"/>
  <c r="S252" i="1"/>
  <c r="R252" i="1"/>
  <c r="R212" i="1"/>
  <c r="S212" i="1"/>
  <c r="L65" i="1"/>
  <c r="S8" i="1"/>
  <c r="S314" i="1" l="1"/>
  <c r="O340" i="1"/>
  <c r="S341" i="1"/>
  <c r="R341" i="1"/>
  <c r="R318" i="1"/>
  <c r="S318" i="1"/>
  <c r="R349" i="1"/>
  <c r="S349" i="1"/>
  <c r="R274" i="1"/>
  <c r="S274" i="1"/>
  <c r="S271" i="1"/>
  <c r="R271" i="1"/>
  <c r="R260" i="1"/>
  <c r="S251" i="1"/>
  <c r="R251" i="1"/>
  <c r="R65" i="1"/>
  <c r="K227" i="1"/>
  <c r="K314" i="1"/>
  <c r="K341" i="1"/>
  <c r="K340" i="1" s="1"/>
  <c r="K328" i="1" s="1"/>
  <c r="K71" i="1"/>
  <c r="K208" i="1"/>
  <c r="K207" i="1" s="1"/>
  <c r="K177" i="1"/>
  <c r="K176" i="1" s="1"/>
  <c r="K111" i="1"/>
  <c r="K110" i="1" s="1"/>
  <c r="K101" i="1"/>
  <c r="K83" i="1"/>
  <c r="K82" i="1" s="1"/>
  <c r="K8" i="1" l="1"/>
  <c r="K7" i="1" s="1"/>
  <c r="K360" i="1" s="1"/>
  <c r="R340" i="1"/>
  <c r="S340" i="1"/>
  <c r="R348" i="1"/>
  <c r="S348" i="1"/>
  <c r="R313" i="1"/>
  <c r="S313" i="1"/>
  <c r="S228" i="1"/>
  <c r="O227" i="1"/>
  <c r="R228" i="1"/>
  <c r="R8" i="1"/>
  <c r="P8" i="1"/>
  <c r="P7" i="1" s="1"/>
  <c r="Q8" i="1"/>
  <c r="Q7" i="1" s="1"/>
  <c r="S328" i="1" l="1"/>
  <c r="R328" i="1"/>
  <c r="S227" i="1"/>
  <c r="R227" i="1"/>
  <c r="M227" i="1"/>
  <c r="N227" i="1"/>
  <c r="P177" i="1"/>
  <c r="P176" i="1" s="1"/>
  <c r="Q177" i="1"/>
  <c r="Q176" i="1" s="1"/>
  <c r="O176" i="1"/>
  <c r="O7" i="1" s="1"/>
  <c r="R314" i="1"/>
  <c r="R177" i="1"/>
  <c r="S176" i="1" l="1"/>
  <c r="L176" i="1"/>
  <c r="M208" i="1"/>
  <c r="M207" i="1" s="1"/>
  <c r="N208" i="1"/>
  <c r="N207" i="1" s="1"/>
  <c r="O208" i="1"/>
  <c r="P208" i="1"/>
  <c r="P207" i="1" s="1"/>
  <c r="Q208" i="1"/>
  <c r="Q207" i="1" s="1"/>
  <c r="L208" i="1"/>
  <c r="L207" i="1" s="1"/>
  <c r="H208" i="1"/>
  <c r="P360" i="1" l="1"/>
  <c r="Q360" i="1"/>
  <c r="S208" i="1"/>
  <c r="R208" i="1"/>
  <c r="R176" i="1"/>
  <c r="L7" i="1"/>
  <c r="L360" i="1" s="1"/>
  <c r="O207" i="1"/>
  <c r="H207" i="1"/>
  <c r="S207" i="1" l="1"/>
  <c r="R207" i="1"/>
  <c r="S7" i="1" l="1"/>
  <c r="S360" i="1"/>
  <c r="R7" i="1"/>
  <c r="R360" i="1" l="1"/>
</calcChain>
</file>

<file path=xl/sharedStrings.xml><?xml version="1.0" encoding="utf-8"?>
<sst xmlns="http://schemas.openxmlformats.org/spreadsheetml/2006/main" count="2417" uniqueCount="259">
  <si>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</si>
  <si>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</si>
  <si>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</si>
  <si>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</si>
  <si>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</si>
  <si>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</si>
  <si>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</si>
  <si>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</si>
  <si>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</si>
  <si>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Предыдущий закон 2020 год</t>
  </si>
  <si>
    <t>Изменения 2020 год</t>
  </si>
  <si>
    <t>Предыдущий закон 2021 год</t>
  </si>
  <si>
    <t>Изменения 2021 год</t>
  </si>
  <si>
    <t>Предыдущий закон 2022 год</t>
  </si>
  <si>
    <t>Изменения 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</si>
  <si>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</si>
  <si>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</si>
  <si>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</si>
  <si>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</si>
  <si>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</si>
  <si>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</si>
  <si>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</si>
  <si>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</si>
  <si>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</si>
  <si>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</si>
  <si>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</si>
  <si>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</si>
  <si>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15</t>
  </si>
  <si>
    <t>Администрация Рогнединского района</t>
  </si>
  <si>
    <t>0</t>
  </si>
  <si>
    <t>00</t>
  </si>
  <si>
    <t>001</t>
  </si>
  <si>
    <t>Софинансирование объктов капитальных вложений муниципальной собственности</t>
  </si>
  <si>
    <t>S1270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</si>
  <si>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</si>
  <si>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</si>
  <si>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</si>
  <si>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</si>
  <si>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</t>
  </si>
  <si>
    <t>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</t>
  </si>
  <si>
    <t>12020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</si>
  <si>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</si>
  <si>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</si>
  <si>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</si>
  <si>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</si>
  <si>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</si>
  <si>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</si>
  <si>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</si>
  <si>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</si>
  <si>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</si>
  <si>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</si>
  <si>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</si>
  <si>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</si>
  <si>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</si>
  <si>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12510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</si>
  <si>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</si>
  <si>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</si>
  <si>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</si>
  <si>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</si>
  <si>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</si>
  <si>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</si>
  <si>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</si>
  <si>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</si>
  <si>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</si>
  <si>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</si>
  <si>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</si>
  <si>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</si>
  <si>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опеки и попечительству, выплата ежемесячных денежных счредств на содержание и проезд ребенка, переданного на воспитание в семью опекуна (попечителя), приемную семью, вознагрождения приемным родителям, подготовка лиц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</si>
  <si>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</si>
  <si>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вознагрождения приемным родителям (подготовка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</si>
  <si>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</si>
  <si>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семьюопекуна (попечителя), приемную семью вознаграждения прмиемным родителям,подготовка лиц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ребенка,переданного на воспитание в семью опекуна (попечителя), приемную семью, вознагрождения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</si>
  <si>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</si>
  <si>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</si>
  <si>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</si>
  <si>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</si>
  <si>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</si>
  <si>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</si>
  <si>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</si>
  <si>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</si>
  <si>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</si>
  <si>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Оснащение объектов спортивной инфраструктуры спортивно-технологическим оборудованием</t>
  </si>
  <si>
    <t>52280</t>
  </si>
  <si>
    <t>Выплата единовременного пособия при всех формах устройства детей, лишенных родительского попечения, в семью</t>
  </si>
  <si>
    <t>52600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</si>
  <si>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</si>
  <si>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</si>
  <si>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</si>
  <si>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</si>
  <si>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</si>
  <si>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</si>
  <si>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</si>
  <si>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</si>
  <si>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</si>
  <si>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</si>
  <si>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</si>
  <si>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</si>
  <si>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</si>
  <si>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</si>
  <si>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</si>
  <si>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</si>
  <si>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</si>
  <si>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</si>
  <si>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</si>
  <si>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</si>
  <si>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</si>
  <si>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</si>
  <si>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</si>
  <si>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</si>
  <si>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</si>
  <si>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</si>
  <si>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</si>
  <si>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</si>
  <si>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</si>
  <si>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</si>
  <si>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Организация и содержание мест захоронения (кладбищ)</t>
  </si>
  <si>
    <t>81710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</si>
  <si>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</si>
  <si>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</si>
  <si>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Прочие мероприятия в области жилищно-коммунального хозяйства</t>
  </si>
  <si>
    <t>81880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</si>
  <si>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</si>
  <si>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</si>
  <si>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</si>
  <si>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</si>
  <si>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социальной и демографической политики</t>
  </si>
  <si>
    <t>82470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</si>
  <si>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</si>
  <si>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</si>
  <si>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</si>
  <si>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</si>
  <si>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</si>
  <si>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</si>
  <si>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</si>
  <si>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</si>
  <si>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Обустройство и восстановление воинских захоронений, находящихся в государственной собственности</t>
  </si>
  <si>
    <t>L2990</t>
  </si>
  <si>
    <t>Обеспечение предоставления жилых помещений детям-сиротам и детям. оставшимся без попечения родителей. лицам их их числа по договорам найма специализированных жилых помещений за счет субъекта РФ</t>
  </si>
  <si>
    <t>R0820</t>
  </si>
  <si>
    <t>Подготовка объектов ЖКХ к зиме</t>
  </si>
  <si>
    <t>S3450</t>
  </si>
  <si>
    <t>Строительство и реконструкция (модернизация) объектов питьевого водоснабжения</t>
  </si>
  <si>
    <t>52430</t>
  </si>
  <si>
    <t>Контрольно-счетная палата Рогнединского района</t>
  </si>
  <si>
    <t>007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</si>
  <si>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</si>
  <si>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</si>
  <si>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</si>
  <si>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</si>
  <si>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</si>
  <si>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</si>
  <si>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</si>
  <si>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Мероприятия по охране, сохранению и популизации культурного наследия</t>
  </si>
  <si>
    <t>82410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</si>
  <si>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</si>
  <si>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</si>
  <si>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</si>
  <si>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</si>
  <si>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Поддержка отрасли культуры</t>
  </si>
  <si>
    <t>L5190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</si>
  <si>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</si>
  <si>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S4240</t>
  </si>
  <si>
    <t>Мероприятия подпрограммы "Обеспечение жильем молодых семей" федеральной целевой программы "Жилище" на 2015-2020 годы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</si>
  <si>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</si>
  <si>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</si>
  <si>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</si>
  <si>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</si>
  <si>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</si>
  <si>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</si>
  <si>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</si>
  <si>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</si>
  <si>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</si>
  <si>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</si>
  <si>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</si>
  <si>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</si>
  <si>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</si>
  <si>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Мероприятия по проведению оздоровительной компании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</si>
  <si>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</si>
  <si>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</si>
  <si>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</si>
  <si>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</si>
  <si>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</si>
  <si>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</si>
  <si>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</si>
  <si>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</si>
  <si>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Организация питания в образовательных организациях</t>
  </si>
  <si>
    <t>82350</t>
  </si>
  <si>
    <t>Оргаизация временного трудоустройства несовершеннолетних граждан в возрасте от 14 до 18 лет</t>
  </si>
  <si>
    <t>82370</t>
  </si>
  <si>
    <t>Капитальный ремонт кровель муниципальных образовательных организаций Брянской области</t>
  </si>
  <si>
    <t>S4850</t>
  </si>
  <si>
    <t>Замена оконных блоков муниципальных образовательных организаций Брянской области</t>
  </si>
  <si>
    <t>S4860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</si>
  <si>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</si>
  <si>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S4900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</si>
  <si>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</si>
  <si>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S4910</t>
  </si>
  <si>
    <t>54910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</si>
  <si>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</si>
  <si>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</si>
  <si>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</si>
  <si>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</si>
  <si>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</si>
  <si>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</si>
  <si>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</si>
  <si>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</si>
  <si>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</si>
  <si>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</si>
  <si>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</si>
  <si>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</si>
  <si>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</si>
  <si>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</si>
  <si>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</si>
  <si>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</si>
  <si>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</si>
  <si>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</si>
  <si>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</si>
  <si>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</si>
  <si>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</si>
  <si>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</si>
  <si>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</si>
  <si>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АДМИНИСТРАЦИЯ РОГНЕДИНСКОГО РАЙОНА</t>
  </si>
  <si>
    <t>Процент исполнения к уточненной бюджетной росписи</t>
  </si>
  <si>
    <t>Проведение Всероссийской переписи 2020 года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</si>
  <si>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Брянской области)</t>
  </si>
  <si>
    <t>Мероприяти по социальной поддержки отдельных категорий граждан</t>
  </si>
  <si>
    <t>82250</t>
  </si>
  <si>
    <t>Социальные выплаты граждан, кроме публичных нормативных социальных выплат</t>
  </si>
  <si>
    <t>Уточненная бюджетная роспись                   на 2021 год</t>
  </si>
  <si>
    <t>Подпрогрмма обеспечение молодых семей Рогнединского района (2021-2023 годы)</t>
  </si>
  <si>
    <t>ПОДПРОГРАММА ПРИВЛЕЧЕНИЕ И ЗАКРЕПЛЕНИЕ МЕДИЦИНСКИХ КАДРОВ НА ТЕРРИТОРИИ РОГНЕДИНСКОГО РАЙОНА (2021-2023 ГОДЫ)</t>
  </si>
  <si>
    <t>Подпрограмма развитие физической культуры и спорта Рогнединского района (2021-2023 годы)</t>
  </si>
  <si>
    <t>Развитие образования Рогнединского района (2021-2023 годы)</t>
  </si>
  <si>
    <t>Реализация полномочий органа исполнительной власти местного самоуправления Рогнединского района (2021-2023 годы)</t>
  </si>
  <si>
    <t>Подпрограмма развитие культуры и сохранение культурного наследия Рогнединского района (2021-2023 годы)</t>
  </si>
  <si>
    <t>Управление муниципальными финансами Рогнединского района (2021-2023 годы)</t>
  </si>
  <si>
    <t>Утверждено           на 2021 год</t>
  </si>
  <si>
    <t>Исполнение судебных актов</t>
  </si>
  <si>
    <t>Центры спортивной подготовки (сборные команды)</t>
  </si>
  <si>
    <t>80610</t>
  </si>
  <si>
    <t>Обеспечение сохранности автмобильных дорог местного значения и условий безопасности движения по ним</t>
  </si>
  <si>
    <t>S6170</t>
  </si>
  <si>
    <t>Капитальные вложения в объекты  государственной (муниципальной) собственности</t>
  </si>
  <si>
    <t xml:space="preserve">Бюджетные инвестиции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</si>
  <si>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</si>
  <si>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S4790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</si>
  <si>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</si>
  <si>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</si>
  <si>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</si>
  <si>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</si>
  <si>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Темп роста 2021 к соответствующему периоду 2020, %</t>
  </si>
  <si>
    <t>S1310</t>
  </si>
  <si>
    <t xml:space="preserve"> 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</si>
  <si>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S7690</t>
  </si>
  <si>
    <t>Распределение расходов местного бюджета по целевым статьям  (муниципальным программам и непрограмным направлениям деятельности), группам видов расходов на 2021 год по сравнению с исполнением за 9 месяцев 2020 года</t>
  </si>
  <si>
    <t>Кассовое исполнение за 9 месяцев 2020 года</t>
  </si>
  <si>
    <t>Кассовое исполнение за      9 месяцев 2021 года</t>
  </si>
  <si>
    <t>Обеспечение функционирования модели персонифицированного финансирования дополнительного образования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</si>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</sst>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2"/>
      <name val="Times New Roman"/>
      <family val="1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top" wrapText="1"/>
    </xf>
    <xf numFmtId="0" fontId="9" fillId="0" borderId="0"/>
    <xf numFmtId="0" fontId="11" fillId="0" borderId="0">
      <alignment vertical="top" wrapText="1"/>
    </xf>
  </cellStyleXfs>
  <cellXfs count="11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shrinkToFit="1"/>
    </xf>
    <xf numFmtId="4" fontId="5" fillId="0" borderId="2" xfId="0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shrinkToFi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shrinkToFi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top" shrinkToFi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shrinkToFit="1"/>
    </xf>
    <xf numFmtId="49" fontId="6" fillId="0" borderId="7" xfId="0" applyNumberFormat="1" applyFont="1" applyFill="1" applyBorder="1" applyAlignment="1">
      <alignment horizontal="center" vertical="center" shrinkToFit="1"/>
    </xf>
    <xf numFmtId="49" fontId="6" fillId="0" borderId="8" xfId="0" applyNumberFormat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horizontal="center" vertical="top" shrinkToFit="1"/>
    </xf>
    <xf numFmtId="49" fontId="4" fillId="0" borderId="2" xfId="2" applyNumberFormat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left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" fillId="0" borderId="9" xfId="0" applyNumberFormat="1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0" borderId="2" xfId="2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shrinkToFit="1"/>
    </xf>
    <xf numFmtId="49" fontId="6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shrinkToFit="1"/>
    </xf>
    <xf numFmtId="4" fontId="2" fillId="4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1" fillId="4" borderId="1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center" shrinkToFit="1"/>
      <protection locked="0"/>
    </xf>
    <xf numFmtId="4" fontId="6" fillId="0" borderId="2" xfId="0" applyNumberFormat="1" applyFont="1" applyFill="1" applyBorder="1" applyAlignment="1" applyProtection="1">
      <alignment vertical="center" shrinkToFit="1"/>
      <protection locked="0"/>
    </xf>
    <xf numFmtId="4" fontId="6" fillId="0" borderId="2" xfId="0" applyNumberFormat="1" applyFont="1" applyFill="1" applyBorder="1" applyAlignment="1" applyProtection="1">
      <alignment horizontal="right" vertical="center" shrinkToFit="1"/>
      <protection locked="0"/>
    </xf>
    <xf numFmtId="4" fontId="6" fillId="0" borderId="2" xfId="0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 applyProtection="1">
      <alignment horizontal="right" vertical="center" shrinkToFit="1"/>
      <protection locked="0"/>
    </xf>
    <xf numFmtId="4" fontId="6" fillId="2" borderId="2" xfId="0" applyNumberFormat="1" applyFont="1" applyFill="1" applyBorder="1" applyAlignment="1" applyProtection="1">
      <alignment horizontal="right" vertical="top" shrinkToFit="1"/>
      <protection locked="0"/>
    </xf>
    <xf numFmtId="4" fontId="6" fillId="0" borderId="2" xfId="0" applyNumberFormat="1" applyFont="1" applyFill="1" applyBorder="1" applyAlignment="1">
      <alignment horizontal="right" vertical="top" shrinkToFit="1"/>
    </xf>
    <xf numFmtId="4" fontId="6" fillId="2" borderId="2" xfId="0" applyNumberFormat="1" applyFont="1" applyFill="1" applyBorder="1" applyAlignment="1">
      <alignment horizontal="right" vertical="center" shrinkToFit="1"/>
    </xf>
    <xf numFmtId="4" fontId="6" fillId="2" borderId="2" xfId="0" applyNumberFormat="1" applyFont="1" applyFill="1" applyBorder="1" applyAlignment="1">
      <alignment horizontal="right" vertical="center" wrapText="1"/>
    </xf>
    <xf numFmtId="4" fontId="6" fillId="2" borderId="7" xfId="0" applyNumberFormat="1" applyFont="1" applyFill="1" applyBorder="1" applyAlignment="1" applyProtection="1">
      <alignment horizontal="right" vertical="center" shrinkToFit="1"/>
      <protection locked="0"/>
    </xf>
    <xf numFmtId="4" fontId="6" fillId="2" borderId="2" xfId="0" applyNumberFormat="1" applyFont="1" applyFill="1" applyBorder="1" applyAlignment="1">
      <alignment horizontal="right" vertical="top" wrapText="1"/>
    </xf>
    <xf numFmtId="4" fontId="10" fillId="0" borderId="2" xfId="0" applyNumberFormat="1" applyFont="1" applyFill="1" applyBorder="1" applyAlignment="1">
      <alignment horizontal="right" vertical="top" shrinkToFit="1"/>
    </xf>
    <xf numFmtId="4" fontId="6" fillId="2" borderId="2" xfId="0" applyNumberFormat="1" applyFont="1" applyFill="1" applyBorder="1" applyAlignment="1" applyProtection="1">
      <alignment vertical="center" shrinkToFit="1"/>
      <protection locked="0"/>
    </xf>
    <xf numFmtId="4" fontId="6" fillId="0" borderId="2" xfId="0" applyNumberFormat="1" applyFont="1" applyFill="1" applyBorder="1" applyAlignment="1">
      <alignment horizontal="right" vertical="center" shrinkToFit="1"/>
    </xf>
    <xf numFmtId="4" fontId="2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0" fillId="5" borderId="0" xfId="0" applyFont="1" applyFill="1" applyAlignment="1">
      <alignment vertical="top" wrapText="1"/>
    </xf>
    <xf numFmtId="0" fontId="1" fillId="5" borderId="0" xfId="0" applyFont="1" applyFill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1" fillId="5" borderId="1" xfId="0" applyNumberFormat="1" applyFont="1" applyFill="1" applyBorder="1" applyAlignment="1">
      <alignment horizontal="right" vertical="center" wrapText="1"/>
    </xf>
    <xf numFmtId="4" fontId="3" fillId="5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60"/>
  <sheetViews>
    <sheetView tabSelected="1" topLeftCell="A80" zoomScale="77" zoomScaleNormal="77" workbookViewId="0">
      <selection activeCell="O91" sqref="O91"/>
    </sheetView>
  </sheetViews>
  <sheetFormatPr defaultRowHeight="12.75" x14ac:dyDescent="0.2"/>
  <cols>
    <col min="1" max="1" width="46.83203125" customWidth="1"/>
    <col min="2" max="2" width="6.33203125" customWidth="1"/>
    <col min="3" max="4" width="8.5" customWidth="1"/>
    <col min="5" max="5" width="8.83203125" customWidth="1"/>
    <col min="6" max="6" width="13.6640625" customWidth="1"/>
    <col min="7" max="7" width="8.83203125" customWidth="1"/>
    <col min="8" max="9" width="18.6640625" hidden="1" customWidth="1"/>
    <col min="10" max="11" width="18.6640625" style="98" customWidth="1"/>
    <col min="12" max="12" width="22.33203125" style="98" customWidth="1"/>
    <col min="13" max="13" width="18.5" hidden="1" customWidth="1"/>
    <col min="14" max="14" width="2.5" hidden="1" customWidth="1"/>
    <col min="15" max="15" width="18.33203125" customWidth="1"/>
    <col min="16" max="17" width="18.6640625" hidden="1" customWidth="1"/>
    <col min="18" max="18" width="14.1640625" customWidth="1"/>
    <col min="19" max="19" width="14.6640625" customWidth="1"/>
  </cols>
  <sheetData>
    <row r="1" spans="1:19" ht="3" hidden="1" customHeight="1" x14ac:dyDescent="0.2">
      <c r="A1" t="s">
        <v>0</v>
      </c>
    </row>
    <row r="2" spans="1:19" ht="140.25" hidden="1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" t="s">
        <v>0</v>
      </c>
      <c r="J2" s="99"/>
      <c r="K2" s="99"/>
      <c r="L2" s="108"/>
      <c r="M2" s="109"/>
      <c r="N2" s="109"/>
      <c r="O2" s="109"/>
      <c r="P2" s="109"/>
      <c r="Q2" s="109"/>
      <c r="R2" s="109"/>
      <c r="S2" s="109"/>
    </row>
    <row r="3" spans="1:19" ht="42" customHeight="1" x14ac:dyDescent="0.2">
      <c r="A3" s="105" t="s">
        <v>254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</row>
    <row r="4" spans="1:19" ht="15" customHeight="1" x14ac:dyDescent="0.2">
      <c r="A4" s="106" t="s">
        <v>1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</row>
    <row r="5" spans="1:19" ht="127.5" customHeigh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100" t="s">
        <v>255</v>
      </c>
      <c r="K5" s="100" t="s">
        <v>236</v>
      </c>
      <c r="L5" s="100" t="s">
        <v>228</v>
      </c>
      <c r="M5" s="3" t="s">
        <v>11</v>
      </c>
      <c r="N5" s="3" t="s">
        <v>12</v>
      </c>
      <c r="O5" s="3" t="s">
        <v>256</v>
      </c>
      <c r="P5" s="3" t="s">
        <v>13</v>
      </c>
      <c r="Q5" s="3" t="s">
        <v>14</v>
      </c>
      <c r="R5" s="27" t="s">
        <v>222</v>
      </c>
      <c r="S5" s="60" t="s">
        <v>250</v>
      </c>
    </row>
    <row r="6" spans="1:19" ht="14.45" customHeight="1" x14ac:dyDescent="0.2">
      <c r="A6" s="3" t="s">
        <v>15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20</v>
      </c>
      <c r="G6" s="3" t="s">
        <v>21</v>
      </c>
      <c r="H6" s="3" t="s">
        <v>22</v>
      </c>
      <c r="I6" s="3" t="s">
        <v>23</v>
      </c>
      <c r="J6" s="100">
        <v>8</v>
      </c>
      <c r="K6" s="100">
        <v>9</v>
      </c>
      <c r="L6" s="100">
        <v>10</v>
      </c>
      <c r="M6" s="3" t="s">
        <v>24</v>
      </c>
      <c r="N6" s="3" t="s">
        <v>25</v>
      </c>
      <c r="O6" s="3">
        <v>11</v>
      </c>
      <c r="P6" s="3" t="s">
        <v>26</v>
      </c>
      <c r="Q6" s="3" t="s">
        <v>27</v>
      </c>
      <c r="R6" s="3">
        <v>12</v>
      </c>
      <c r="S6" s="28">
        <v>13</v>
      </c>
    </row>
    <row r="7" spans="1:19" ht="64.5" customHeight="1" x14ac:dyDescent="0.2">
      <c r="A7" s="4" t="s">
        <v>233</v>
      </c>
      <c r="B7" s="5" t="s">
        <v>38</v>
      </c>
      <c r="C7" s="11" t="s">
        <v>0</v>
      </c>
      <c r="D7" s="11" t="s">
        <v>0</v>
      </c>
      <c r="E7" s="11" t="s">
        <v>0</v>
      </c>
      <c r="F7" s="11" t="s">
        <v>0</v>
      </c>
      <c r="G7" s="11" t="s">
        <v>0</v>
      </c>
      <c r="H7" s="7">
        <v>69291764.700000003</v>
      </c>
      <c r="I7" s="7">
        <v>4626668.33</v>
      </c>
      <c r="J7" s="101">
        <f>J8+J176+J207+J212+J217</f>
        <v>46290646.199999996</v>
      </c>
      <c r="K7" s="101">
        <f>K8+K176+K207+K212+K217</f>
        <v>75222116.849999994</v>
      </c>
      <c r="L7" s="101">
        <f>L8+L176+L207+L212+L217</f>
        <v>88407612.969999999</v>
      </c>
      <c r="M7" s="72">
        <f t="shared" ref="M7:Q7" si="0">M8+M176+M207+M212+M217</f>
        <v>55785305.859999999</v>
      </c>
      <c r="N7" s="72">
        <f t="shared" si="0"/>
        <v>0</v>
      </c>
      <c r="O7" s="93">
        <f t="shared" si="0"/>
        <v>61367254.880000003</v>
      </c>
      <c r="P7" s="72">
        <f t="shared" si="0"/>
        <v>58053700.800000004</v>
      </c>
      <c r="Q7" s="72">
        <f t="shared" si="0"/>
        <v>0</v>
      </c>
      <c r="R7" s="29">
        <f>O7/L7*100</f>
        <v>69.413993680413242</v>
      </c>
      <c r="S7" s="29">
        <f>O7/J7*100</f>
        <v>132.5694495921727</v>
      </c>
    </row>
    <row r="8" spans="1:19" ht="32.25" customHeight="1" x14ac:dyDescent="0.2">
      <c r="A8" s="4" t="s">
        <v>28</v>
      </c>
      <c r="B8" s="5" t="s">
        <v>38</v>
      </c>
      <c r="C8" s="5" t="s">
        <v>29</v>
      </c>
      <c r="D8" s="5" t="s">
        <v>30</v>
      </c>
      <c r="E8" s="5" t="s">
        <v>31</v>
      </c>
      <c r="F8" s="6" t="s">
        <v>0</v>
      </c>
      <c r="G8" s="6" t="s">
        <v>0</v>
      </c>
      <c r="H8" s="7">
        <v>54564522.700000003</v>
      </c>
      <c r="I8" s="7">
        <v>3013004.33</v>
      </c>
      <c r="J8" s="101">
        <f>J9+J19+J32+J40+J44++J49+J62+J68+J71+J79+J82+J91+J98+J101+J110+J116+J125++J134+J139+J128+J131+J145+J148+J154+J16+J56+J157+J166</f>
        <v>34152898.509999998</v>
      </c>
      <c r="K8" s="101">
        <f>K9+K16+K19+K29+K32+K37+K40+K44+K49+K56+K62+K68+K71+K79+K82+K91+K98+K101+K107+K111+K116+K119+K122+K125+K128+K134+K139+K142+K145+K148+K151+K154+K157+K163+K169+K172+K65+K88+K113</f>
        <v>61434226.049999997</v>
      </c>
      <c r="L8" s="101">
        <f>L9+L16+L19+L29+L32+L37+L40+L44+L49+L56+L62+L68+L71+L79+L82+L91+L98+L101+L107+L111+L116+L119+L122+L125+L128+L134+L139+L142+L145+L148+L151+L154+L157+L163+L169+L172+L65+L88+L113+L85</f>
        <v>74564242.170000002</v>
      </c>
      <c r="M8" s="72">
        <f t="shared" ref="M8:N8" si="1">M9+M16+M19+M29+M32+M37+M40+M44+M49+M56+M62+M68+M71+M79+M82+M91+M98+M101+M107+M111+M116+M119+M122+M125+M128+M134+M139+M142+M145+M148+M151+M154+M157+M163+M169+M172+M65+M88+M113+M85</f>
        <v>46121520.859999999</v>
      </c>
      <c r="N8" s="72">
        <f t="shared" si="1"/>
        <v>0</v>
      </c>
      <c r="O8" s="93">
        <f>O9+O16+O19+O29+O32+O37+O40+O44+O49+O56+O62+O68+O71+O79+O82+O91+O98+O101+O107+O111+O116+O119+O122+O125+O128+O134+O139+O142+O145+O148+O151+O154+O157+O163+O169+O172+O65+O88+O113+O85</f>
        <v>51169052.31000001</v>
      </c>
      <c r="P8" s="7">
        <f t="shared" ref="P8:Q8" si="2">P9+P16+P19+P29+P32+P37+P40+P44+P49+P56+P62+P68+P71+P79+P82+P91+P98+P101+P107+P110+P116+P139+P142+P145+P151+P154+P157+P160+P163+P166+P172</f>
        <v>47734420.800000004</v>
      </c>
      <c r="Q8" s="7">
        <f t="shared" si="2"/>
        <v>0</v>
      </c>
      <c r="R8" s="29">
        <f t="shared" ref="R8:R73" si="3">O8/L8*100</f>
        <v>68.624116360411747</v>
      </c>
      <c r="S8" s="29">
        <f t="shared" ref="S8:S73" si="4">O8/J8*100</f>
        <v>149.82345435488489</v>
      </c>
    </row>
    <row r="9" spans="1:19" ht="168" customHeight="1" x14ac:dyDescent="0.2">
      <c r="A9" s="13" t="s">
        <v>39</v>
      </c>
      <c r="B9" s="14" t="s">
        <v>38</v>
      </c>
      <c r="C9" s="14" t="s">
        <v>29</v>
      </c>
      <c r="D9" s="14" t="s">
        <v>30</v>
      </c>
      <c r="E9" s="14" t="s">
        <v>31</v>
      </c>
      <c r="F9" s="14" t="s">
        <v>40</v>
      </c>
      <c r="G9" s="15" t="s">
        <v>0</v>
      </c>
      <c r="H9" s="16">
        <v>868104</v>
      </c>
      <c r="I9" s="16">
        <v>0</v>
      </c>
      <c r="J9" s="102">
        <f>J10+J12+J14</f>
        <v>529837.28</v>
      </c>
      <c r="K9" s="102">
        <f>K10+K12+K14</f>
        <v>956136</v>
      </c>
      <c r="L9" s="102">
        <f>L10+L12++++++L14</f>
        <v>956136</v>
      </c>
      <c r="M9" s="16">
        <v>868104</v>
      </c>
      <c r="N9" s="16">
        <v>0</v>
      </c>
      <c r="O9" s="16">
        <f>O10+O12</f>
        <v>523642.02</v>
      </c>
      <c r="P9" s="16">
        <v>868104</v>
      </c>
      <c r="Q9" s="16">
        <v>0</v>
      </c>
      <c r="R9" s="29">
        <f t="shared" si="3"/>
        <v>54.766478827279805</v>
      </c>
      <c r="S9" s="29">
        <f t="shared" si="4"/>
        <v>98.830724029083044</v>
      </c>
    </row>
    <row r="10" spans="1:19" ht="127.9" customHeight="1" x14ac:dyDescent="0.2">
      <c r="A10" s="8" t="s">
        <v>41</v>
      </c>
      <c r="B10" s="3" t="s">
        <v>38</v>
      </c>
      <c r="C10" s="3" t="s">
        <v>29</v>
      </c>
      <c r="D10" s="3" t="s">
        <v>30</v>
      </c>
      <c r="E10" s="3" t="s">
        <v>31</v>
      </c>
      <c r="F10" s="3" t="s">
        <v>40</v>
      </c>
      <c r="G10" s="3" t="s">
        <v>42</v>
      </c>
      <c r="H10" s="10">
        <v>653900</v>
      </c>
      <c r="I10" s="10">
        <v>0</v>
      </c>
      <c r="J10" s="103">
        <f>J11</f>
        <v>461500.01</v>
      </c>
      <c r="K10" s="103">
        <f>K11</f>
        <v>690289.66</v>
      </c>
      <c r="L10" s="103">
        <f>L11</f>
        <v>692289.66</v>
      </c>
      <c r="M10" s="10">
        <v>674900</v>
      </c>
      <c r="N10" s="10">
        <v>0</v>
      </c>
      <c r="O10" s="10">
        <f>O11</f>
        <v>484766.24</v>
      </c>
      <c r="P10" s="10">
        <v>729500</v>
      </c>
      <c r="Q10" s="10">
        <v>0</v>
      </c>
      <c r="R10" s="29">
        <f t="shared" si="3"/>
        <v>70.02361410395757</v>
      </c>
      <c r="S10" s="29">
        <f t="shared" si="4"/>
        <v>105.04143651047808</v>
      </c>
    </row>
    <row r="11" spans="1:19" ht="48.95" customHeight="1" x14ac:dyDescent="0.2">
      <c r="A11" s="8" t="s">
        <v>43</v>
      </c>
      <c r="B11" s="3" t="s">
        <v>38</v>
      </c>
      <c r="C11" s="3" t="s">
        <v>29</v>
      </c>
      <c r="D11" s="3" t="s">
        <v>30</v>
      </c>
      <c r="E11" s="3" t="s">
        <v>31</v>
      </c>
      <c r="F11" s="3" t="s">
        <v>40</v>
      </c>
      <c r="G11" s="3" t="s">
        <v>44</v>
      </c>
      <c r="H11" s="10">
        <v>653900</v>
      </c>
      <c r="I11" s="10">
        <v>0</v>
      </c>
      <c r="J11" s="103">
        <v>461500.01</v>
      </c>
      <c r="K11" s="103">
        <v>690289.66</v>
      </c>
      <c r="L11" s="103">
        <v>692289.66</v>
      </c>
      <c r="M11" s="10">
        <v>674900</v>
      </c>
      <c r="N11" s="10">
        <v>0</v>
      </c>
      <c r="O11" s="77">
        <v>484766.24</v>
      </c>
      <c r="P11" s="10">
        <v>729500</v>
      </c>
      <c r="Q11" s="10">
        <v>0</v>
      </c>
      <c r="R11" s="29">
        <f t="shared" si="3"/>
        <v>70.02361410395757</v>
      </c>
      <c r="S11" s="29">
        <f t="shared" si="4"/>
        <v>105.04143651047808</v>
      </c>
    </row>
    <row r="12" spans="1:19" ht="48.95" customHeight="1" x14ac:dyDescent="0.2">
      <c r="A12" s="8" t="s">
        <v>45</v>
      </c>
      <c r="B12" s="3" t="s">
        <v>38</v>
      </c>
      <c r="C12" s="3" t="s">
        <v>29</v>
      </c>
      <c r="D12" s="3" t="s">
        <v>30</v>
      </c>
      <c r="E12" s="3" t="s">
        <v>31</v>
      </c>
      <c r="F12" s="3" t="s">
        <v>40</v>
      </c>
      <c r="G12" s="3" t="s">
        <v>46</v>
      </c>
      <c r="H12" s="10">
        <v>214004</v>
      </c>
      <c r="I12" s="10">
        <v>0</v>
      </c>
      <c r="J12" s="103">
        <f>J13</f>
        <v>68137.27</v>
      </c>
      <c r="K12" s="103">
        <f>K13</f>
        <v>265646.34000000003</v>
      </c>
      <c r="L12" s="103">
        <f>L13</f>
        <v>263646.34000000003</v>
      </c>
      <c r="M12" s="10">
        <v>193004</v>
      </c>
      <c r="N12" s="10">
        <v>0</v>
      </c>
      <c r="O12" s="76">
        <f>O13</f>
        <v>38875.78</v>
      </c>
      <c r="P12" s="10">
        <v>138404</v>
      </c>
      <c r="Q12" s="10">
        <v>0</v>
      </c>
      <c r="R12" s="29">
        <f t="shared" si="3"/>
        <v>14.745427529925124</v>
      </c>
      <c r="S12" s="29">
        <f t="shared" si="4"/>
        <v>57.055088940311229</v>
      </c>
    </row>
    <row r="13" spans="1:19" ht="64.5" customHeight="1" x14ac:dyDescent="0.2">
      <c r="A13" s="8" t="s">
        <v>47</v>
      </c>
      <c r="B13" s="3" t="s">
        <v>38</v>
      </c>
      <c r="C13" s="3" t="s">
        <v>29</v>
      </c>
      <c r="D13" s="3" t="s">
        <v>30</v>
      </c>
      <c r="E13" s="3" t="s">
        <v>31</v>
      </c>
      <c r="F13" s="3" t="s">
        <v>40</v>
      </c>
      <c r="G13" s="3" t="s">
        <v>48</v>
      </c>
      <c r="H13" s="10">
        <v>214004</v>
      </c>
      <c r="I13" s="10">
        <v>0</v>
      </c>
      <c r="J13" s="103">
        <v>68137.27</v>
      </c>
      <c r="K13" s="103">
        <v>265646.34000000003</v>
      </c>
      <c r="L13" s="103">
        <v>263646.34000000003</v>
      </c>
      <c r="M13" s="10">
        <v>193004</v>
      </c>
      <c r="N13" s="10">
        <v>0</v>
      </c>
      <c r="O13" s="77">
        <v>38875.78</v>
      </c>
      <c r="P13" s="10">
        <v>138404</v>
      </c>
      <c r="Q13" s="10">
        <v>0</v>
      </c>
      <c r="R13" s="29">
        <f t="shared" si="3"/>
        <v>14.745427529925124</v>
      </c>
      <c r="S13" s="29">
        <f t="shared" si="4"/>
        <v>57.055088940311229</v>
      </c>
    </row>
    <row r="14" spans="1:19" ht="15" customHeight="1" x14ac:dyDescent="0.2">
      <c r="A14" s="8" t="s">
        <v>49</v>
      </c>
      <c r="B14" s="3" t="s">
        <v>38</v>
      </c>
      <c r="C14" s="3" t="s">
        <v>29</v>
      </c>
      <c r="D14" s="3" t="s">
        <v>30</v>
      </c>
      <c r="E14" s="3" t="s">
        <v>31</v>
      </c>
      <c r="F14" s="3" t="s">
        <v>40</v>
      </c>
      <c r="G14" s="3" t="s">
        <v>50</v>
      </c>
      <c r="H14" s="10">
        <v>200</v>
      </c>
      <c r="I14" s="10">
        <v>0</v>
      </c>
      <c r="J14" s="103">
        <v>200</v>
      </c>
      <c r="K14" s="103">
        <v>200</v>
      </c>
      <c r="L14" s="103">
        <v>200</v>
      </c>
      <c r="M14" s="10">
        <v>200</v>
      </c>
      <c r="N14" s="10">
        <v>0</v>
      </c>
      <c r="O14" s="10"/>
      <c r="P14" s="10">
        <v>200</v>
      </c>
      <c r="Q14" s="10">
        <v>0</v>
      </c>
      <c r="R14" s="29">
        <f t="shared" si="3"/>
        <v>0</v>
      </c>
      <c r="S14" s="29">
        <f t="shared" si="4"/>
        <v>0</v>
      </c>
    </row>
    <row r="15" spans="1:19" ht="15" customHeight="1" x14ac:dyDescent="0.2">
      <c r="A15" s="8" t="s">
        <v>51</v>
      </c>
      <c r="B15" s="3" t="s">
        <v>38</v>
      </c>
      <c r="C15" s="3" t="s">
        <v>29</v>
      </c>
      <c r="D15" s="3" t="s">
        <v>30</v>
      </c>
      <c r="E15" s="3" t="s">
        <v>31</v>
      </c>
      <c r="F15" s="3" t="s">
        <v>40</v>
      </c>
      <c r="G15" s="3" t="s">
        <v>52</v>
      </c>
      <c r="H15" s="10">
        <v>200</v>
      </c>
      <c r="I15" s="10">
        <v>0</v>
      </c>
      <c r="J15" s="103">
        <v>200</v>
      </c>
      <c r="K15" s="103">
        <v>200</v>
      </c>
      <c r="L15" s="103">
        <v>200</v>
      </c>
      <c r="M15" s="10">
        <v>200</v>
      </c>
      <c r="N15" s="10">
        <v>0</v>
      </c>
      <c r="O15" s="10"/>
      <c r="P15" s="10">
        <v>200</v>
      </c>
      <c r="Q15" s="10">
        <v>0</v>
      </c>
      <c r="R15" s="29">
        <f t="shared" si="3"/>
        <v>0</v>
      </c>
      <c r="S15" s="29">
        <f t="shared" si="4"/>
        <v>0</v>
      </c>
    </row>
    <row r="16" spans="1:19" ht="201" customHeight="1" x14ac:dyDescent="0.2">
      <c r="A16" s="13" t="s">
        <v>53</v>
      </c>
      <c r="B16" s="14" t="s">
        <v>38</v>
      </c>
      <c r="C16" s="14" t="s">
        <v>29</v>
      </c>
      <c r="D16" s="14" t="s">
        <v>30</v>
      </c>
      <c r="E16" s="14" t="s">
        <v>31</v>
      </c>
      <c r="F16" s="14" t="s">
        <v>54</v>
      </c>
      <c r="G16" s="15" t="s">
        <v>0</v>
      </c>
      <c r="H16" s="16">
        <v>18329.57</v>
      </c>
      <c r="I16" s="16">
        <v>0</v>
      </c>
      <c r="J16" s="102">
        <f t="shared" ref="J16:L17" si="5">J17</f>
        <v>18329.57</v>
      </c>
      <c r="K16" s="102">
        <f t="shared" si="5"/>
        <v>50509.09</v>
      </c>
      <c r="L16" s="102">
        <f t="shared" si="5"/>
        <v>50509.09</v>
      </c>
      <c r="M16" s="16">
        <v>18329.57</v>
      </c>
      <c r="N16" s="16">
        <v>0</v>
      </c>
      <c r="O16" s="16"/>
      <c r="P16" s="16">
        <v>18329.57</v>
      </c>
      <c r="Q16" s="16">
        <v>0</v>
      </c>
      <c r="R16" s="29">
        <f t="shared" si="3"/>
        <v>0</v>
      </c>
      <c r="S16" s="29">
        <f t="shared" si="4"/>
        <v>0</v>
      </c>
    </row>
    <row r="17" spans="1:19" ht="48.95" customHeight="1" x14ac:dyDescent="0.2">
      <c r="A17" s="8" t="s">
        <v>45</v>
      </c>
      <c r="B17" s="3" t="s">
        <v>38</v>
      </c>
      <c r="C17" s="3" t="s">
        <v>29</v>
      </c>
      <c r="D17" s="3" t="s">
        <v>30</v>
      </c>
      <c r="E17" s="3" t="s">
        <v>31</v>
      </c>
      <c r="F17" s="3" t="s">
        <v>54</v>
      </c>
      <c r="G17" s="3" t="s">
        <v>46</v>
      </c>
      <c r="H17" s="10">
        <v>18329.57</v>
      </c>
      <c r="I17" s="10">
        <v>0</v>
      </c>
      <c r="J17" s="103">
        <f t="shared" si="5"/>
        <v>18329.57</v>
      </c>
      <c r="K17" s="103">
        <f t="shared" si="5"/>
        <v>50509.09</v>
      </c>
      <c r="L17" s="103">
        <f t="shared" si="5"/>
        <v>50509.09</v>
      </c>
      <c r="M17" s="10">
        <v>18329.57</v>
      </c>
      <c r="N17" s="10">
        <v>0</v>
      </c>
      <c r="O17" s="10"/>
      <c r="P17" s="10">
        <v>18329.57</v>
      </c>
      <c r="Q17" s="10">
        <v>0</v>
      </c>
      <c r="R17" s="29">
        <f t="shared" si="3"/>
        <v>0</v>
      </c>
      <c r="S17" s="29">
        <f t="shared" si="4"/>
        <v>0</v>
      </c>
    </row>
    <row r="18" spans="1:19" ht="64.5" customHeight="1" x14ac:dyDescent="0.2">
      <c r="A18" s="8" t="s">
        <v>47</v>
      </c>
      <c r="B18" s="3" t="s">
        <v>38</v>
      </c>
      <c r="C18" s="3" t="s">
        <v>29</v>
      </c>
      <c r="D18" s="3" t="s">
        <v>30</v>
      </c>
      <c r="E18" s="3" t="s">
        <v>31</v>
      </c>
      <c r="F18" s="3" t="s">
        <v>54</v>
      </c>
      <c r="G18" s="3" t="s">
        <v>48</v>
      </c>
      <c r="H18" s="10">
        <v>18329.57</v>
      </c>
      <c r="I18" s="10">
        <v>0</v>
      </c>
      <c r="J18" s="103">
        <v>18329.57</v>
      </c>
      <c r="K18" s="103">
        <v>50509.09</v>
      </c>
      <c r="L18" s="103">
        <v>50509.09</v>
      </c>
      <c r="M18" s="10">
        <v>18329.57</v>
      </c>
      <c r="N18" s="10">
        <v>0</v>
      </c>
      <c r="O18" s="10"/>
      <c r="P18" s="10">
        <v>18329.57</v>
      </c>
      <c r="Q18" s="10">
        <v>0</v>
      </c>
      <c r="R18" s="29">
        <f t="shared" si="3"/>
        <v>0</v>
      </c>
      <c r="S18" s="29">
        <f t="shared" si="4"/>
        <v>0</v>
      </c>
    </row>
    <row r="19" spans="1:19" ht="165" customHeight="1" x14ac:dyDescent="0.2">
      <c r="A19" s="13" t="s">
        <v>224</v>
      </c>
      <c r="B19" s="14" t="s">
        <v>38</v>
      </c>
      <c r="C19" s="14" t="s">
        <v>29</v>
      </c>
      <c r="D19" s="14" t="s">
        <v>30</v>
      </c>
      <c r="E19" s="14" t="s">
        <v>31</v>
      </c>
      <c r="F19" s="14">
        <v>14723</v>
      </c>
      <c r="G19" s="15" t="s">
        <v>0</v>
      </c>
      <c r="H19" s="16">
        <v>80400</v>
      </c>
      <c r="I19" s="16">
        <v>0</v>
      </c>
      <c r="J19" s="102">
        <f>J20+J22</f>
        <v>60300</v>
      </c>
      <c r="K19" s="102">
        <v>80400</v>
      </c>
      <c r="L19" s="102">
        <v>80400</v>
      </c>
      <c r="M19" s="16">
        <v>80400</v>
      </c>
      <c r="N19" s="16">
        <v>0</v>
      </c>
      <c r="O19" s="16">
        <f>O20+O22</f>
        <v>53300</v>
      </c>
      <c r="P19" s="16">
        <v>80400</v>
      </c>
      <c r="Q19" s="16">
        <v>0</v>
      </c>
      <c r="R19" s="29">
        <f t="shared" si="3"/>
        <v>66.293532338308452</v>
      </c>
      <c r="S19" s="29">
        <f t="shared" si="4"/>
        <v>88.391376451077946</v>
      </c>
    </row>
    <row r="20" spans="1:19" ht="32.25" customHeight="1" x14ac:dyDescent="0.2">
      <c r="A20" s="8" t="s">
        <v>55</v>
      </c>
      <c r="B20" s="3" t="s">
        <v>38</v>
      </c>
      <c r="C20" s="3" t="s">
        <v>29</v>
      </c>
      <c r="D20" s="3" t="s">
        <v>30</v>
      </c>
      <c r="E20" s="3" t="s">
        <v>31</v>
      </c>
      <c r="F20" s="3">
        <v>14723</v>
      </c>
      <c r="G20" s="3" t="s">
        <v>56</v>
      </c>
      <c r="H20" s="10">
        <v>8400</v>
      </c>
      <c r="I20" s="10">
        <v>0</v>
      </c>
      <c r="J20" s="103">
        <f>J21</f>
        <v>6300</v>
      </c>
      <c r="K20" s="103">
        <v>8400</v>
      </c>
      <c r="L20" s="103">
        <v>8400</v>
      </c>
      <c r="M20" s="10">
        <v>8400</v>
      </c>
      <c r="N20" s="10">
        <v>0</v>
      </c>
      <c r="O20" s="10">
        <f>O21</f>
        <v>6300</v>
      </c>
      <c r="P20" s="10">
        <v>8400</v>
      </c>
      <c r="Q20" s="10">
        <v>0</v>
      </c>
      <c r="R20" s="29">
        <f t="shared" si="3"/>
        <v>75</v>
      </c>
      <c r="S20" s="29">
        <f t="shared" si="4"/>
        <v>100</v>
      </c>
    </row>
    <row r="21" spans="1:19" ht="48.95" customHeight="1" x14ac:dyDescent="0.2">
      <c r="A21" s="8" t="s">
        <v>57</v>
      </c>
      <c r="B21" s="3" t="s">
        <v>38</v>
      </c>
      <c r="C21" s="3" t="s">
        <v>29</v>
      </c>
      <c r="D21" s="3" t="s">
        <v>30</v>
      </c>
      <c r="E21" s="3" t="s">
        <v>31</v>
      </c>
      <c r="F21" s="3">
        <v>14723</v>
      </c>
      <c r="G21" s="3" t="s">
        <v>58</v>
      </c>
      <c r="H21" s="10">
        <v>8400</v>
      </c>
      <c r="I21" s="10">
        <v>0</v>
      </c>
      <c r="J21" s="103">
        <v>6300</v>
      </c>
      <c r="K21" s="103">
        <v>8400</v>
      </c>
      <c r="L21" s="103">
        <v>8400</v>
      </c>
      <c r="M21" s="10">
        <v>8400</v>
      </c>
      <c r="N21" s="10">
        <v>0</v>
      </c>
      <c r="O21" s="10">
        <v>6300</v>
      </c>
      <c r="P21" s="10">
        <v>8400</v>
      </c>
      <c r="Q21" s="10">
        <v>0</v>
      </c>
      <c r="R21" s="29">
        <f t="shared" si="3"/>
        <v>75</v>
      </c>
      <c r="S21" s="29">
        <f t="shared" si="4"/>
        <v>100</v>
      </c>
    </row>
    <row r="22" spans="1:19" ht="64.5" customHeight="1" x14ac:dyDescent="0.2">
      <c r="A22" s="8" t="s">
        <v>59</v>
      </c>
      <c r="B22" s="3" t="s">
        <v>38</v>
      </c>
      <c r="C22" s="3" t="s">
        <v>29</v>
      </c>
      <c r="D22" s="3" t="s">
        <v>30</v>
      </c>
      <c r="E22" s="3" t="s">
        <v>31</v>
      </c>
      <c r="F22" s="3">
        <v>14723</v>
      </c>
      <c r="G22" s="3" t="s">
        <v>60</v>
      </c>
      <c r="H22" s="10">
        <v>72000</v>
      </c>
      <c r="I22" s="10">
        <v>0</v>
      </c>
      <c r="J22" s="103">
        <f>J23</f>
        <v>54000</v>
      </c>
      <c r="K22" s="103">
        <v>72000</v>
      </c>
      <c r="L22" s="103">
        <v>72000</v>
      </c>
      <c r="M22" s="10">
        <v>72000</v>
      </c>
      <c r="N22" s="10">
        <v>0</v>
      </c>
      <c r="O22" s="10">
        <f>O23</f>
        <v>47000</v>
      </c>
      <c r="P22" s="10">
        <v>72000</v>
      </c>
      <c r="Q22" s="10">
        <v>0</v>
      </c>
      <c r="R22" s="29">
        <f t="shared" si="3"/>
        <v>65.277777777777786</v>
      </c>
      <c r="S22" s="29">
        <f t="shared" si="4"/>
        <v>87.037037037037038</v>
      </c>
    </row>
    <row r="23" spans="1:19" ht="28.5" customHeight="1" x14ac:dyDescent="0.2">
      <c r="A23" s="8" t="s">
        <v>61</v>
      </c>
      <c r="B23" s="3" t="s">
        <v>38</v>
      </c>
      <c r="C23" s="3" t="s">
        <v>29</v>
      </c>
      <c r="D23" s="3" t="s">
        <v>30</v>
      </c>
      <c r="E23" s="3" t="s">
        <v>31</v>
      </c>
      <c r="F23" s="3">
        <v>14723</v>
      </c>
      <c r="G23" s="3" t="s">
        <v>62</v>
      </c>
      <c r="H23" s="10">
        <v>72000</v>
      </c>
      <c r="I23" s="10">
        <v>0</v>
      </c>
      <c r="J23" s="103">
        <v>54000</v>
      </c>
      <c r="K23" s="103">
        <v>72000</v>
      </c>
      <c r="L23" s="103">
        <v>72000</v>
      </c>
      <c r="M23" s="10">
        <v>72000</v>
      </c>
      <c r="N23" s="10">
        <v>0</v>
      </c>
      <c r="O23" s="10">
        <v>47000</v>
      </c>
      <c r="P23" s="10">
        <v>72000</v>
      </c>
      <c r="Q23" s="10">
        <v>0</v>
      </c>
      <c r="R23" s="29">
        <f t="shared" si="3"/>
        <v>65.277777777777786</v>
      </c>
      <c r="S23" s="29">
        <f t="shared" si="4"/>
        <v>87.037037037037038</v>
      </c>
    </row>
    <row r="24" spans="1:19" ht="34.5" hidden="1" customHeight="1" x14ac:dyDescent="0.2">
      <c r="A24" s="8" t="s">
        <v>63</v>
      </c>
      <c r="B24" s="3" t="s">
        <v>38</v>
      </c>
      <c r="C24" s="3" t="s">
        <v>29</v>
      </c>
      <c r="D24" s="3" t="s">
        <v>30</v>
      </c>
      <c r="E24" s="3" t="s">
        <v>31</v>
      </c>
      <c r="F24" s="3" t="s">
        <v>64</v>
      </c>
      <c r="G24" s="9" t="s">
        <v>0</v>
      </c>
      <c r="H24" s="10">
        <v>0</v>
      </c>
      <c r="I24" s="10">
        <v>0</v>
      </c>
      <c r="J24" s="103"/>
      <c r="K24" s="103"/>
      <c r="L24" s="103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29" t="e">
        <f t="shared" si="3"/>
        <v>#DIV/0!</v>
      </c>
      <c r="S24" s="29" t="e">
        <f t="shared" si="4"/>
        <v>#DIV/0!</v>
      </c>
    </row>
    <row r="25" spans="1:19" ht="32.25" hidden="1" customHeight="1" x14ac:dyDescent="0.2">
      <c r="A25" s="8" t="s">
        <v>55</v>
      </c>
      <c r="B25" s="3" t="s">
        <v>38</v>
      </c>
      <c r="C25" s="3" t="s">
        <v>29</v>
      </c>
      <c r="D25" s="3" t="s">
        <v>30</v>
      </c>
      <c r="E25" s="3" t="s">
        <v>31</v>
      </c>
      <c r="F25" s="3" t="s">
        <v>64</v>
      </c>
      <c r="G25" s="3" t="s">
        <v>56</v>
      </c>
      <c r="H25" s="10">
        <v>0</v>
      </c>
      <c r="I25" s="10">
        <v>0</v>
      </c>
      <c r="J25" s="103"/>
      <c r="K25" s="103"/>
      <c r="L25" s="103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29" t="e">
        <f t="shared" si="3"/>
        <v>#DIV/0!</v>
      </c>
      <c r="S25" s="29" t="e">
        <f t="shared" si="4"/>
        <v>#DIV/0!</v>
      </c>
    </row>
    <row r="26" spans="1:19" ht="48.75" hidden="1" customHeight="1" x14ac:dyDescent="0.2">
      <c r="A26" s="8" t="s">
        <v>57</v>
      </c>
      <c r="B26" s="3" t="s">
        <v>38</v>
      </c>
      <c r="C26" s="3" t="s">
        <v>29</v>
      </c>
      <c r="D26" s="3" t="s">
        <v>30</v>
      </c>
      <c r="E26" s="3" t="s">
        <v>31</v>
      </c>
      <c r="F26" s="3" t="s">
        <v>64</v>
      </c>
      <c r="G26" s="3" t="s">
        <v>58</v>
      </c>
      <c r="H26" s="10">
        <v>0</v>
      </c>
      <c r="I26" s="10">
        <v>0</v>
      </c>
      <c r="J26" s="103"/>
      <c r="K26" s="103"/>
      <c r="L26" s="103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29" t="e">
        <f t="shared" si="3"/>
        <v>#DIV/0!</v>
      </c>
      <c r="S26" s="29" t="e">
        <f t="shared" si="4"/>
        <v>#DIV/0!</v>
      </c>
    </row>
    <row r="27" spans="1:19" ht="64.5" hidden="1" customHeight="1" x14ac:dyDescent="0.2">
      <c r="A27" s="8" t="s">
        <v>59</v>
      </c>
      <c r="B27" s="3" t="s">
        <v>38</v>
      </c>
      <c r="C27" s="3" t="s">
        <v>29</v>
      </c>
      <c r="D27" s="3" t="s">
        <v>30</v>
      </c>
      <c r="E27" s="3" t="s">
        <v>31</v>
      </c>
      <c r="F27" s="3" t="s">
        <v>64</v>
      </c>
      <c r="G27" s="3" t="s">
        <v>60</v>
      </c>
      <c r="H27" s="10">
        <v>0</v>
      </c>
      <c r="I27" s="10">
        <v>0</v>
      </c>
      <c r="J27" s="103"/>
      <c r="K27" s="103"/>
      <c r="L27" s="103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29" t="e">
        <f t="shared" si="3"/>
        <v>#DIV/0!</v>
      </c>
      <c r="S27" s="29" t="e">
        <f t="shared" si="4"/>
        <v>#DIV/0!</v>
      </c>
    </row>
    <row r="28" spans="1:19" ht="32.25" hidden="1" customHeight="1" x14ac:dyDescent="0.2">
      <c r="A28" s="8" t="s">
        <v>61</v>
      </c>
      <c r="B28" s="3" t="s">
        <v>38</v>
      </c>
      <c r="C28" s="3" t="s">
        <v>29</v>
      </c>
      <c r="D28" s="3" t="s">
        <v>30</v>
      </c>
      <c r="E28" s="3" t="s">
        <v>31</v>
      </c>
      <c r="F28" s="3" t="s">
        <v>64</v>
      </c>
      <c r="G28" s="3" t="s">
        <v>62</v>
      </c>
      <c r="H28" s="10">
        <v>0</v>
      </c>
      <c r="I28" s="10">
        <v>0</v>
      </c>
      <c r="J28" s="103"/>
      <c r="K28" s="103"/>
      <c r="L28" s="103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29" t="e">
        <f t="shared" si="3"/>
        <v>#DIV/0!</v>
      </c>
      <c r="S28" s="29" t="e">
        <f t="shared" si="4"/>
        <v>#DIV/0!</v>
      </c>
    </row>
    <row r="29" spans="1:19" ht="80.099999999999994" customHeight="1" x14ac:dyDescent="0.2">
      <c r="A29" s="13" t="s">
        <v>65</v>
      </c>
      <c r="B29" s="14" t="s">
        <v>38</v>
      </c>
      <c r="C29" s="14" t="s">
        <v>29</v>
      </c>
      <c r="D29" s="14" t="s">
        <v>30</v>
      </c>
      <c r="E29" s="14" t="s">
        <v>31</v>
      </c>
      <c r="F29" s="14" t="s">
        <v>66</v>
      </c>
      <c r="G29" s="15" t="s">
        <v>0</v>
      </c>
      <c r="H29" s="16">
        <v>33000</v>
      </c>
      <c r="I29" s="16">
        <v>0</v>
      </c>
      <c r="J29" s="102"/>
      <c r="K29" s="102">
        <f>K30</f>
        <v>48800</v>
      </c>
      <c r="L29" s="102">
        <f t="shared" ref="L29:N29" si="6">L30</f>
        <v>48800</v>
      </c>
      <c r="M29" s="16">
        <f t="shared" si="6"/>
        <v>33000</v>
      </c>
      <c r="N29" s="16">
        <f t="shared" si="6"/>
        <v>0</v>
      </c>
      <c r="O29" s="16"/>
      <c r="P29" s="16">
        <v>33000</v>
      </c>
      <c r="Q29" s="16">
        <v>0</v>
      </c>
      <c r="R29" s="29">
        <f t="shared" si="3"/>
        <v>0</v>
      </c>
      <c r="S29" s="29" t="e">
        <f t="shared" si="4"/>
        <v>#DIV/0!</v>
      </c>
    </row>
    <row r="30" spans="1:19" ht="32.25" customHeight="1" x14ac:dyDescent="0.2">
      <c r="A30" s="8" t="s">
        <v>55</v>
      </c>
      <c r="B30" s="3" t="s">
        <v>38</v>
      </c>
      <c r="C30" s="3" t="s">
        <v>29</v>
      </c>
      <c r="D30" s="3" t="s">
        <v>30</v>
      </c>
      <c r="E30" s="3" t="s">
        <v>31</v>
      </c>
      <c r="F30" s="3" t="s">
        <v>66</v>
      </c>
      <c r="G30" s="3" t="s">
        <v>56</v>
      </c>
      <c r="H30" s="10">
        <v>33000</v>
      </c>
      <c r="I30" s="10">
        <v>0</v>
      </c>
      <c r="J30" s="103"/>
      <c r="K30" s="103">
        <f>K31</f>
        <v>48800</v>
      </c>
      <c r="L30" s="103">
        <f>L31</f>
        <v>48800</v>
      </c>
      <c r="M30" s="10">
        <v>33000</v>
      </c>
      <c r="N30" s="10">
        <v>0</v>
      </c>
      <c r="O30" s="10"/>
      <c r="P30" s="10">
        <v>33000</v>
      </c>
      <c r="Q30" s="10">
        <v>0</v>
      </c>
      <c r="R30" s="29">
        <f t="shared" si="3"/>
        <v>0</v>
      </c>
      <c r="S30" s="29" t="e">
        <f t="shared" si="4"/>
        <v>#DIV/0!</v>
      </c>
    </row>
    <row r="31" spans="1:19" ht="48.95" customHeight="1" x14ac:dyDescent="0.2">
      <c r="A31" s="8" t="s">
        <v>57</v>
      </c>
      <c r="B31" s="3" t="s">
        <v>38</v>
      </c>
      <c r="C31" s="3" t="s">
        <v>29</v>
      </c>
      <c r="D31" s="3" t="s">
        <v>30</v>
      </c>
      <c r="E31" s="3" t="s">
        <v>31</v>
      </c>
      <c r="F31" s="3" t="s">
        <v>66</v>
      </c>
      <c r="G31" s="3" t="s">
        <v>58</v>
      </c>
      <c r="H31" s="10">
        <v>33000</v>
      </c>
      <c r="I31" s="10">
        <v>0</v>
      </c>
      <c r="J31" s="103"/>
      <c r="K31" s="103">
        <v>48800</v>
      </c>
      <c r="L31" s="103">
        <v>48800</v>
      </c>
      <c r="M31" s="10">
        <v>33000</v>
      </c>
      <c r="N31" s="10">
        <v>0</v>
      </c>
      <c r="O31" s="10"/>
      <c r="P31" s="10">
        <v>33000</v>
      </c>
      <c r="Q31" s="10">
        <v>0</v>
      </c>
      <c r="R31" s="29">
        <f t="shared" si="3"/>
        <v>0</v>
      </c>
      <c r="S31" s="29" t="e">
        <f t="shared" si="4"/>
        <v>#DIV/0!</v>
      </c>
    </row>
    <row r="32" spans="1:19" ht="233.25" customHeight="1" x14ac:dyDescent="0.2">
      <c r="A32" s="13" t="s">
        <v>67</v>
      </c>
      <c r="B32" s="14" t="s">
        <v>38</v>
      </c>
      <c r="C32" s="14" t="s">
        <v>29</v>
      </c>
      <c r="D32" s="14" t="s">
        <v>30</v>
      </c>
      <c r="E32" s="14" t="s">
        <v>31</v>
      </c>
      <c r="F32" s="14" t="s">
        <v>68</v>
      </c>
      <c r="G32" s="15" t="s">
        <v>0</v>
      </c>
      <c r="H32" s="16">
        <v>650778</v>
      </c>
      <c r="I32" s="16">
        <v>0</v>
      </c>
      <c r="J32" s="102">
        <f>J33+J35</f>
        <v>437040.48</v>
      </c>
      <c r="K32" s="102">
        <f>K33+K35</f>
        <v>716652</v>
      </c>
      <c r="L32" s="102">
        <f t="shared" ref="L32:O32" si="7">L33+L35</f>
        <v>716652</v>
      </c>
      <c r="M32" s="16">
        <f t="shared" si="7"/>
        <v>650778</v>
      </c>
      <c r="N32" s="16">
        <f t="shared" si="7"/>
        <v>0</v>
      </c>
      <c r="O32" s="16">
        <f t="shared" si="7"/>
        <v>410702.45999999996</v>
      </c>
      <c r="P32" s="16">
        <v>650778</v>
      </c>
      <c r="Q32" s="16">
        <v>0</v>
      </c>
      <c r="R32" s="29">
        <f t="shared" si="3"/>
        <v>57.308492824969434</v>
      </c>
      <c r="S32" s="29">
        <f t="shared" si="4"/>
        <v>93.973551374463071</v>
      </c>
    </row>
    <row r="33" spans="1:19" ht="97.5" customHeight="1" x14ac:dyDescent="0.2">
      <c r="A33" s="8" t="s">
        <v>41</v>
      </c>
      <c r="B33" s="3" t="s">
        <v>38</v>
      </c>
      <c r="C33" s="3" t="s">
        <v>29</v>
      </c>
      <c r="D33" s="3" t="s">
        <v>30</v>
      </c>
      <c r="E33" s="3" t="s">
        <v>31</v>
      </c>
      <c r="F33" s="3" t="s">
        <v>68</v>
      </c>
      <c r="G33" s="3" t="s">
        <v>42</v>
      </c>
      <c r="H33" s="10">
        <v>493100</v>
      </c>
      <c r="I33" s="10">
        <v>0</v>
      </c>
      <c r="J33" s="103">
        <f>J34</f>
        <v>353179.73</v>
      </c>
      <c r="K33" s="103">
        <f>K34</f>
        <v>518405.43</v>
      </c>
      <c r="L33" s="103">
        <f>L34</f>
        <v>538455.63</v>
      </c>
      <c r="M33" s="10">
        <v>509100</v>
      </c>
      <c r="N33" s="10">
        <v>0</v>
      </c>
      <c r="O33" s="10">
        <f>O34</f>
        <v>390669.97</v>
      </c>
      <c r="P33" s="10">
        <v>529300</v>
      </c>
      <c r="Q33" s="10">
        <v>0</v>
      </c>
      <c r="R33" s="29">
        <f t="shared" si="3"/>
        <v>72.55379055095031</v>
      </c>
      <c r="S33" s="29">
        <f t="shared" si="4"/>
        <v>110.61505992996823</v>
      </c>
    </row>
    <row r="34" spans="1:19" ht="48.95" customHeight="1" x14ac:dyDescent="0.2">
      <c r="A34" s="8" t="s">
        <v>43</v>
      </c>
      <c r="B34" s="3" t="s">
        <v>38</v>
      </c>
      <c r="C34" s="3" t="s">
        <v>29</v>
      </c>
      <c r="D34" s="3" t="s">
        <v>30</v>
      </c>
      <c r="E34" s="3" t="s">
        <v>31</v>
      </c>
      <c r="F34" s="3" t="s">
        <v>68</v>
      </c>
      <c r="G34" s="3" t="s">
        <v>44</v>
      </c>
      <c r="H34" s="10">
        <v>493100</v>
      </c>
      <c r="I34" s="10">
        <v>0</v>
      </c>
      <c r="J34" s="103">
        <v>353179.73</v>
      </c>
      <c r="K34" s="103">
        <v>518405.43</v>
      </c>
      <c r="L34" s="103">
        <v>538455.63</v>
      </c>
      <c r="M34" s="10">
        <v>509100</v>
      </c>
      <c r="N34" s="10">
        <v>0</v>
      </c>
      <c r="O34" s="78">
        <v>390669.97</v>
      </c>
      <c r="P34" s="10">
        <v>529300</v>
      </c>
      <c r="Q34" s="10">
        <v>0</v>
      </c>
      <c r="R34" s="29">
        <f t="shared" si="3"/>
        <v>72.55379055095031</v>
      </c>
      <c r="S34" s="29">
        <f t="shared" si="4"/>
        <v>110.61505992996823</v>
      </c>
    </row>
    <row r="35" spans="1:19" ht="48.95" customHeight="1" x14ac:dyDescent="0.2">
      <c r="A35" s="8" t="s">
        <v>45</v>
      </c>
      <c r="B35" s="3" t="s">
        <v>38</v>
      </c>
      <c r="C35" s="3" t="s">
        <v>29</v>
      </c>
      <c r="D35" s="3" t="s">
        <v>30</v>
      </c>
      <c r="E35" s="3" t="s">
        <v>31</v>
      </c>
      <c r="F35" s="3" t="s">
        <v>68</v>
      </c>
      <c r="G35" s="3" t="s">
        <v>46</v>
      </c>
      <c r="H35" s="10">
        <v>157678</v>
      </c>
      <c r="I35" s="10">
        <v>0</v>
      </c>
      <c r="J35" s="103">
        <f>J36</f>
        <v>83860.75</v>
      </c>
      <c r="K35" s="103">
        <f>K36</f>
        <v>198246.57</v>
      </c>
      <c r="L35" s="103">
        <f>L36</f>
        <v>178196.37</v>
      </c>
      <c r="M35" s="10">
        <v>141678</v>
      </c>
      <c r="N35" s="10">
        <v>0</v>
      </c>
      <c r="O35" s="10">
        <f>O36</f>
        <v>20032.490000000002</v>
      </c>
      <c r="P35" s="10">
        <v>121478</v>
      </c>
      <c r="Q35" s="10">
        <v>0</v>
      </c>
      <c r="R35" s="29">
        <f t="shared" si="3"/>
        <v>11.241805879659616</v>
      </c>
      <c r="S35" s="29">
        <f t="shared" si="4"/>
        <v>23.887802100505901</v>
      </c>
    </row>
    <row r="36" spans="1:19" ht="64.5" customHeight="1" x14ac:dyDescent="0.2">
      <c r="A36" s="8" t="s">
        <v>47</v>
      </c>
      <c r="B36" s="3" t="s">
        <v>38</v>
      </c>
      <c r="C36" s="3" t="s">
        <v>29</v>
      </c>
      <c r="D36" s="3" t="s">
        <v>30</v>
      </c>
      <c r="E36" s="3" t="s">
        <v>31</v>
      </c>
      <c r="F36" s="3" t="s">
        <v>68</v>
      </c>
      <c r="G36" s="3" t="s">
        <v>48</v>
      </c>
      <c r="H36" s="10">
        <v>157678</v>
      </c>
      <c r="I36" s="10">
        <v>0</v>
      </c>
      <c r="J36" s="103">
        <v>83860.75</v>
      </c>
      <c r="K36" s="103">
        <v>198246.57</v>
      </c>
      <c r="L36" s="103">
        <v>178196.37</v>
      </c>
      <c r="M36" s="10">
        <v>141678</v>
      </c>
      <c r="N36" s="10">
        <v>0</v>
      </c>
      <c r="O36" s="79">
        <v>20032.490000000002</v>
      </c>
      <c r="P36" s="10">
        <v>121478</v>
      </c>
      <c r="Q36" s="10">
        <v>0</v>
      </c>
      <c r="R36" s="29">
        <f t="shared" si="3"/>
        <v>11.241805879659616</v>
      </c>
      <c r="S36" s="29">
        <f t="shared" si="4"/>
        <v>23.887802100505901</v>
      </c>
    </row>
    <row r="37" spans="1:19" ht="192" customHeight="1" x14ac:dyDescent="0.2">
      <c r="A37" s="13" t="s">
        <v>69</v>
      </c>
      <c r="B37" s="14" t="s">
        <v>38</v>
      </c>
      <c r="C37" s="14" t="s">
        <v>29</v>
      </c>
      <c r="D37" s="14" t="s">
        <v>30</v>
      </c>
      <c r="E37" s="14" t="s">
        <v>31</v>
      </c>
      <c r="F37" s="14" t="s">
        <v>70</v>
      </c>
      <c r="G37" s="15" t="s">
        <v>0</v>
      </c>
      <c r="H37" s="16">
        <v>14000</v>
      </c>
      <c r="I37" s="16">
        <v>0</v>
      </c>
      <c r="J37" s="102"/>
      <c r="K37" s="102">
        <f>K38</f>
        <v>29000</v>
      </c>
      <c r="L37" s="102">
        <f t="shared" ref="L37:N37" si="8">L38</f>
        <v>29000</v>
      </c>
      <c r="M37" s="16">
        <f t="shared" si="8"/>
        <v>14000</v>
      </c>
      <c r="N37" s="16">
        <f t="shared" si="8"/>
        <v>0</v>
      </c>
      <c r="O37" s="16">
        <f>O38</f>
        <v>14000</v>
      </c>
      <c r="P37" s="16">
        <v>14000</v>
      </c>
      <c r="Q37" s="16">
        <v>0</v>
      </c>
      <c r="R37" s="29">
        <f t="shared" si="3"/>
        <v>48.275862068965516</v>
      </c>
      <c r="S37" s="29" t="e">
        <f t="shared" si="4"/>
        <v>#DIV/0!</v>
      </c>
    </row>
    <row r="38" spans="1:19" ht="48.95" customHeight="1" x14ac:dyDescent="0.2">
      <c r="A38" s="8" t="s">
        <v>45</v>
      </c>
      <c r="B38" s="3" t="s">
        <v>38</v>
      </c>
      <c r="C38" s="3" t="s">
        <v>29</v>
      </c>
      <c r="D38" s="3" t="s">
        <v>30</v>
      </c>
      <c r="E38" s="3" t="s">
        <v>31</v>
      </c>
      <c r="F38" s="3" t="s">
        <v>70</v>
      </c>
      <c r="G38" s="3" t="s">
        <v>46</v>
      </c>
      <c r="H38" s="10">
        <v>14000</v>
      </c>
      <c r="I38" s="10">
        <v>0</v>
      </c>
      <c r="J38" s="103"/>
      <c r="K38" s="103">
        <f>K39</f>
        <v>29000</v>
      </c>
      <c r="L38" s="103">
        <f>L39</f>
        <v>29000</v>
      </c>
      <c r="M38" s="10">
        <v>14000</v>
      </c>
      <c r="N38" s="10">
        <v>0</v>
      </c>
      <c r="O38" s="10">
        <f>O39</f>
        <v>14000</v>
      </c>
      <c r="P38" s="10">
        <v>14000</v>
      </c>
      <c r="Q38" s="10">
        <v>0</v>
      </c>
      <c r="R38" s="29">
        <f t="shared" si="3"/>
        <v>48.275862068965516</v>
      </c>
      <c r="S38" s="29" t="e">
        <f t="shared" si="4"/>
        <v>#DIV/0!</v>
      </c>
    </row>
    <row r="39" spans="1:19" ht="64.5" customHeight="1" x14ac:dyDescent="0.2">
      <c r="A39" s="8" t="s">
        <v>47</v>
      </c>
      <c r="B39" s="3" t="s">
        <v>38</v>
      </c>
      <c r="C39" s="3" t="s">
        <v>29</v>
      </c>
      <c r="D39" s="3" t="s">
        <v>30</v>
      </c>
      <c r="E39" s="3" t="s">
        <v>31</v>
      </c>
      <c r="F39" s="3" t="s">
        <v>70</v>
      </c>
      <c r="G39" s="3" t="s">
        <v>48</v>
      </c>
      <c r="H39" s="10">
        <v>14000</v>
      </c>
      <c r="I39" s="10">
        <v>0</v>
      </c>
      <c r="J39" s="103"/>
      <c r="K39" s="103">
        <v>29000</v>
      </c>
      <c r="L39" s="103">
        <v>29000</v>
      </c>
      <c r="M39" s="10">
        <v>14000</v>
      </c>
      <c r="N39" s="10">
        <v>0</v>
      </c>
      <c r="O39" s="10">
        <v>14000</v>
      </c>
      <c r="P39" s="10">
        <v>14000</v>
      </c>
      <c r="Q39" s="10">
        <v>0</v>
      </c>
      <c r="R39" s="29">
        <f t="shared" si="3"/>
        <v>48.275862068965516</v>
      </c>
      <c r="S39" s="29" t="e">
        <f t="shared" si="4"/>
        <v>#DIV/0!</v>
      </c>
    </row>
    <row r="40" spans="1:19" ht="302.85000000000002" customHeight="1" x14ac:dyDescent="0.2">
      <c r="A40" s="13" t="s">
        <v>71</v>
      </c>
      <c r="B40" s="14" t="s">
        <v>38</v>
      </c>
      <c r="C40" s="14" t="s">
        <v>29</v>
      </c>
      <c r="D40" s="14" t="s">
        <v>30</v>
      </c>
      <c r="E40" s="14" t="s">
        <v>31</v>
      </c>
      <c r="F40" s="14" t="s">
        <v>72</v>
      </c>
      <c r="G40" s="15" t="s">
        <v>0</v>
      </c>
      <c r="H40" s="16">
        <v>10447922</v>
      </c>
      <c r="I40" s="16">
        <v>0</v>
      </c>
      <c r="J40" s="102">
        <f>J41</f>
        <v>6749275.9800000004</v>
      </c>
      <c r="K40" s="102">
        <f>K41</f>
        <v>7179048</v>
      </c>
      <c r="L40" s="102">
        <f t="shared" ref="L40:O40" si="9">L41</f>
        <v>7179048</v>
      </c>
      <c r="M40" s="16">
        <f t="shared" si="9"/>
        <v>10826122</v>
      </c>
      <c r="N40" s="16">
        <f t="shared" si="9"/>
        <v>0</v>
      </c>
      <c r="O40" s="16">
        <f t="shared" si="9"/>
        <v>6215354.6899999995</v>
      </c>
      <c r="P40" s="16">
        <v>11252922</v>
      </c>
      <c r="Q40" s="16">
        <v>0</v>
      </c>
      <c r="R40" s="29">
        <f t="shared" si="3"/>
        <v>86.576307749996928</v>
      </c>
      <c r="S40" s="29">
        <f t="shared" si="4"/>
        <v>92.089206433665481</v>
      </c>
    </row>
    <row r="41" spans="1:19" ht="32.25" customHeight="1" x14ac:dyDescent="0.2">
      <c r="A41" s="8" t="s">
        <v>55</v>
      </c>
      <c r="B41" s="3" t="s">
        <v>38</v>
      </c>
      <c r="C41" s="3" t="s">
        <v>29</v>
      </c>
      <c r="D41" s="3" t="s">
        <v>30</v>
      </c>
      <c r="E41" s="3" t="s">
        <v>31</v>
      </c>
      <c r="F41" s="3" t="s">
        <v>72</v>
      </c>
      <c r="G41" s="3" t="s">
        <v>56</v>
      </c>
      <c r="H41" s="10">
        <v>10447922</v>
      </c>
      <c r="I41" s="10">
        <v>0</v>
      </c>
      <c r="J41" s="103">
        <f>J42+J43</f>
        <v>6749275.9800000004</v>
      </c>
      <c r="K41" s="103">
        <f>K42+K43</f>
        <v>7179048</v>
      </c>
      <c r="L41" s="103">
        <f t="shared" ref="L41" si="10">L42+L43</f>
        <v>7179048</v>
      </c>
      <c r="M41" s="10">
        <f t="shared" ref="M41" si="11">M42+M43</f>
        <v>10826122</v>
      </c>
      <c r="N41" s="10">
        <f t="shared" ref="N41" si="12">N42+N43</f>
        <v>0</v>
      </c>
      <c r="O41" s="10">
        <f t="shared" ref="O41" si="13">O42+O43</f>
        <v>6215354.6899999995</v>
      </c>
      <c r="P41" s="10">
        <v>11252922</v>
      </c>
      <c r="Q41" s="10">
        <v>0</v>
      </c>
      <c r="R41" s="29">
        <f t="shared" si="3"/>
        <v>86.576307749996928</v>
      </c>
      <c r="S41" s="29">
        <f t="shared" si="4"/>
        <v>92.089206433665481</v>
      </c>
    </row>
    <row r="42" spans="1:19" ht="32.25" customHeight="1" x14ac:dyDescent="0.2">
      <c r="A42" s="8" t="s">
        <v>73</v>
      </c>
      <c r="B42" s="3" t="s">
        <v>38</v>
      </c>
      <c r="C42" s="3" t="s">
        <v>29</v>
      </c>
      <c r="D42" s="3" t="s">
        <v>30</v>
      </c>
      <c r="E42" s="3" t="s">
        <v>31</v>
      </c>
      <c r="F42" s="3" t="s">
        <v>72</v>
      </c>
      <c r="G42" s="3" t="s">
        <v>74</v>
      </c>
      <c r="H42" s="10">
        <v>6226392</v>
      </c>
      <c r="I42" s="10">
        <v>0</v>
      </c>
      <c r="J42" s="103">
        <v>4047411</v>
      </c>
      <c r="K42" s="103">
        <v>5425020</v>
      </c>
      <c r="L42" s="103">
        <v>4725020</v>
      </c>
      <c r="M42" s="10">
        <v>6469662</v>
      </c>
      <c r="N42" s="10">
        <v>0</v>
      </c>
      <c r="O42" s="80">
        <v>3769913.46</v>
      </c>
      <c r="P42" s="10">
        <v>6724053</v>
      </c>
      <c r="Q42" s="10">
        <v>0</v>
      </c>
      <c r="R42" s="29">
        <f t="shared" si="3"/>
        <v>79.786190534643239</v>
      </c>
      <c r="S42" s="29">
        <f t="shared" si="4"/>
        <v>93.143826016186651</v>
      </c>
    </row>
    <row r="43" spans="1:19" ht="48.95" customHeight="1" x14ac:dyDescent="0.2">
      <c r="A43" s="8" t="s">
        <v>57</v>
      </c>
      <c r="B43" s="3" t="s">
        <v>38</v>
      </c>
      <c r="C43" s="3" t="s">
        <v>29</v>
      </c>
      <c r="D43" s="3" t="s">
        <v>30</v>
      </c>
      <c r="E43" s="3" t="s">
        <v>31</v>
      </c>
      <c r="F43" s="3" t="s">
        <v>72</v>
      </c>
      <c r="G43" s="3" t="s">
        <v>58</v>
      </c>
      <c r="H43" s="10">
        <v>4221530</v>
      </c>
      <c r="I43" s="10">
        <v>0</v>
      </c>
      <c r="J43" s="103">
        <v>2701864.98</v>
      </c>
      <c r="K43" s="103">
        <v>1754028</v>
      </c>
      <c r="L43" s="103">
        <v>2454028</v>
      </c>
      <c r="M43" s="10">
        <v>4356460</v>
      </c>
      <c r="N43" s="10">
        <v>0</v>
      </c>
      <c r="O43" s="79">
        <v>2445441.23</v>
      </c>
      <c r="P43" s="10">
        <v>4528869</v>
      </c>
      <c r="Q43" s="10">
        <v>0</v>
      </c>
      <c r="R43" s="29">
        <f t="shared" si="3"/>
        <v>99.650094864443275</v>
      </c>
      <c r="S43" s="29">
        <f t="shared" si="4"/>
        <v>90.509379561964636</v>
      </c>
    </row>
    <row r="44" spans="1:19" ht="76.5" customHeight="1" x14ac:dyDescent="0.2">
      <c r="A44" s="13" t="s">
        <v>75</v>
      </c>
      <c r="B44" s="14" t="s">
        <v>38</v>
      </c>
      <c r="C44" s="14" t="s">
        <v>29</v>
      </c>
      <c r="D44" s="14" t="s">
        <v>30</v>
      </c>
      <c r="E44" s="14" t="s">
        <v>31</v>
      </c>
      <c r="F44" s="14" t="s">
        <v>76</v>
      </c>
      <c r="G44" s="15" t="s">
        <v>0</v>
      </c>
      <c r="H44" s="16">
        <v>216926</v>
      </c>
      <c r="I44" s="16">
        <v>0</v>
      </c>
      <c r="J44" s="102">
        <f>J45+J47</f>
        <v>132736.49</v>
      </c>
      <c r="K44" s="102">
        <f>K45+K47</f>
        <v>238884</v>
      </c>
      <c r="L44" s="102">
        <f t="shared" ref="L44:N44" si="14">L45+L47</f>
        <v>238884</v>
      </c>
      <c r="M44" s="16">
        <f t="shared" si="14"/>
        <v>216926</v>
      </c>
      <c r="N44" s="16">
        <f t="shared" si="14"/>
        <v>0</v>
      </c>
      <c r="O44" s="16">
        <f>O45+O47</f>
        <v>92555.09</v>
      </c>
      <c r="P44" s="16">
        <v>216926</v>
      </c>
      <c r="Q44" s="16">
        <v>0</v>
      </c>
      <c r="R44" s="29">
        <f t="shared" si="3"/>
        <v>38.744784079302086</v>
      </c>
      <c r="S44" s="29">
        <f t="shared" si="4"/>
        <v>69.728444680132796</v>
      </c>
    </row>
    <row r="45" spans="1:19" ht="104.25" customHeight="1" x14ac:dyDescent="0.2">
      <c r="A45" s="8" t="s">
        <v>41</v>
      </c>
      <c r="B45" s="3" t="s">
        <v>38</v>
      </c>
      <c r="C45" s="3" t="s">
        <v>29</v>
      </c>
      <c r="D45" s="3" t="s">
        <v>30</v>
      </c>
      <c r="E45" s="3" t="s">
        <v>31</v>
      </c>
      <c r="F45" s="3" t="s">
        <v>76</v>
      </c>
      <c r="G45" s="3" t="s">
        <v>42</v>
      </c>
      <c r="H45" s="10">
        <v>127000</v>
      </c>
      <c r="I45" s="10">
        <v>0</v>
      </c>
      <c r="J45" s="103">
        <f>J46</f>
        <v>86638.19</v>
      </c>
      <c r="K45" s="103">
        <f>K46</f>
        <v>124992</v>
      </c>
      <c r="L45" s="103">
        <f t="shared" ref="L45:O45" si="15">L46</f>
        <v>126992</v>
      </c>
      <c r="M45" s="10">
        <f t="shared" si="15"/>
        <v>127000</v>
      </c>
      <c r="N45" s="10">
        <f t="shared" si="15"/>
        <v>0</v>
      </c>
      <c r="O45" s="10">
        <f t="shared" si="15"/>
        <v>74896.09</v>
      </c>
      <c r="P45" s="10">
        <v>127000</v>
      </c>
      <c r="Q45" s="10">
        <v>0</v>
      </c>
      <c r="R45" s="29">
        <f t="shared" si="3"/>
        <v>58.977014300113396</v>
      </c>
      <c r="S45" s="29">
        <f t="shared" si="4"/>
        <v>86.446969863982616</v>
      </c>
    </row>
    <row r="46" spans="1:19" ht="48.95" customHeight="1" x14ac:dyDescent="0.2">
      <c r="A46" s="8" t="s">
        <v>43</v>
      </c>
      <c r="B46" s="3" t="s">
        <v>38</v>
      </c>
      <c r="C46" s="3" t="s">
        <v>29</v>
      </c>
      <c r="D46" s="3" t="s">
        <v>30</v>
      </c>
      <c r="E46" s="3" t="s">
        <v>31</v>
      </c>
      <c r="F46" s="3" t="s">
        <v>76</v>
      </c>
      <c r="G46" s="3" t="s">
        <v>44</v>
      </c>
      <c r="H46" s="10">
        <v>127000</v>
      </c>
      <c r="I46" s="10">
        <v>0</v>
      </c>
      <c r="J46" s="103">
        <v>86638.19</v>
      </c>
      <c r="K46" s="103">
        <v>124992</v>
      </c>
      <c r="L46" s="103">
        <v>126992</v>
      </c>
      <c r="M46" s="10">
        <v>127000</v>
      </c>
      <c r="N46" s="10">
        <v>0</v>
      </c>
      <c r="O46" s="81">
        <v>74896.09</v>
      </c>
      <c r="P46" s="10">
        <v>127000</v>
      </c>
      <c r="Q46" s="10">
        <v>0</v>
      </c>
      <c r="R46" s="29">
        <f t="shared" si="3"/>
        <v>58.977014300113396</v>
      </c>
      <c r="S46" s="29">
        <f t="shared" si="4"/>
        <v>86.446969863982616</v>
      </c>
    </row>
    <row r="47" spans="1:19" ht="48.95" customHeight="1" x14ac:dyDescent="0.2">
      <c r="A47" s="8" t="s">
        <v>45</v>
      </c>
      <c r="B47" s="3" t="s">
        <v>38</v>
      </c>
      <c r="C47" s="3" t="s">
        <v>29</v>
      </c>
      <c r="D47" s="3" t="s">
        <v>30</v>
      </c>
      <c r="E47" s="3" t="s">
        <v>31</v>
      </c>
      <c r="F47" s="3" t="s">
        <v>76</v>
      </c>
      <c r="G47" s="3" t="s">
        <v>46</v>
      </c>
      <c r="H47" s="10">
        <v>89926</v>
      </c>
      <c r="I47" s="10">
        <v>0</v>
      </c>
      <c r="J47" s="103">
        <f>J48</f>
        <v>46098.3</v>
      </c>
      <c r="K47" s="103">
        <f>K48</f>
        <v>113892</v>
      </c>
      <c r="L47" s="103">
        <f t="shared" ref="L47:O47" si="16">L48</f>
        <v>111892</v>
      </c>
      <c r="M47" s="10">
        <f t="shared" si="16"/>
        <v>89926</v>
      </c>
      <c r="N47" s="10">
        <f t="shared" si="16"/>
        <v>0</v>
      </c>
      <c r="O47" s="10">
        <f t="shared" si="16"/>
        <v>17659</v>
      </c>
      <c r="P47" s="10">
        <v>89926</v>
      </c>
      <c r="Q47" s="10">
        <v>0</v>
      </c>
      <c r="R47" s="29">
        <f t="shared" si="3"/>
        <v>15.782182819147033</v>
      </c>
      <c r="S47" s="29">
        <f t="shared" si="4"/>
        <v>38.307269465468359</v>
      </c>
    </row>
    <row r="48" spans="1:19" ht="64.5" customHeight="1" x14ac:dyDescent="0.2">
      <c r="A48" s="8" t="s">
        <v>47</v>
      </c>
      <c r="B48" s="3" t="s">
        <v>38</v>
      </c>
      <c r="C48" s="3" t="s">
        <v>29</v>
      </c>
      <c r="D48" s="3" t="s">
        <v>30</v>
      </c>
      <c r="E48" s="3" t="s">
        <v>31</v>
      </c>
      <c r="F48" s="3" t="s">
        <v>76</v>
      </c>
      <c r="G48" s="3" t="s">
        <v>48</v>
      </c>
      <c r="H48" s="10">
        <v>89926</v>
      </c>
      <c r="I48" s="10">
        <v>0</v>
      </c>
      <c r="J48" s="103">
        <v>46098.3</v>
      </c>
      <c r="K48" s="103">
        <v>113892</v>
      </c>
      <c r="L48" s="103">
        <v>111892</v>
      </c>
      <c r="M48" s="10">
        <v>89926</v>
      </c>
      <c r="N48" s="10">
        <v>0</v>
      </c>
      <c r="O48" s="82">
        <v>17659</v>
      </c>
      <c r="P48" s="10">
        <v>89926</v>
      </c>
      <c r="Q48" s="10">
        <v>0</v>
      </c>
      <c r="R48" s="29">
        <f t="shared" si="3"/>
        <v>15.782182819147033</v>
      </c>
      <c r="S48" s="29">
        <f t="shared" si="4"/>
        <v>38.307269465468359</v>
      </c>
    </row>
    <row r="49" spans="1:19" ht="50.25" customHeight="1" x14ac:dyDescent="0.2">
      <c r="A49" s="13" t="s">
        <v>77</v>
      </c>
      <c r="B49" s="14" t="s">
        <v>38</v>
      </c>
      <c r="C49" s="14" t="s">
        <v>29</v>
      </c>
      <c r="D49" s="14" t="s">
        <v>30</v>
      </c>
      <c r="E49" s="14" t="s">
        <v>31</v>
      </c>
      <c r="F49" s="14" t="s">
        <v>78</v>
      </c>
      <c r="G49" s="15" t="s">
        <v>0</v>
      </c>
      <c r="H49" s="16">
        <v>808789</v>
      </c>
      <c r="I49" s="16">
        <v>0</v>
      </c>
      <c r="J49" s="102">
        <f>J50+J54+J52</f>
        <v>606591</v>
      </c>
      <c r="K49" s="102">
        <f>K50+K52+K54</f>
        <v>888357</v>
      </c>
      <c r="L49" s="102">
        <f t="shared" ref="L49:O49" si="17">L50+L52+L54</f>
        <v>888357</v>
      </c>
      <c r="M49" s="16">
        <f t="shared" si="17"/>
        <v>815971</v>
      </c>
      <c r="N49" s="16">
        <f t="shared" si="17"/>
        <v>0</v>
      </c>
      <c r="O49" s="16">
        <f t="shared" si="17"/>
        <v>683928.79</v>
      </c>
      <c r="P49" s="16">
        <v>847498</v>
      </c>
      <c r="Q49" s="16">
        <v>0</v>
      </c>
      <c r="R49" s="29">
        <f t="shared" si="3"/>
        <v>76.98805660337004</v>
      </c>
      <c r="S49" s="29">
        <f t="shared" si="4"/>
        <v>112.74957755720084</v>
      </c>
    </row>
    <row r="50" spans="1:19" ht="127.9" customHeight="1" x14ac:dyDescent="0.2">
      <c r="A50" s="8" t="s">
        <v>41</v>
      </c>
      <c r="B50" s="3" t="s">
        <v>38</v>
      </c>
      <c r="C50" s="3" t="s">
        <v>29</v>
      </c>
      <c r="D50" s="3" t="s">
        <v>30</v>
      </c>
      <c r="E50" s="3" t="s">
        <v>31</v>
      </c>
      <c r="F50" s="3" t="s">
        <v>78</v>
      </c>
      <c r="G50" s="3" t="s">
        <v>42</v>
      </c>
      <c r="H50" s="10">
        <v>202197</v>
      </c>
      <c r="I50" s="10">
        <v>0</v>
      </c>
      <c r="J50" s="103">
        <f>J51</f>
        <v>151647</v>
      </c>
      <c r="K50" s="103">
        <f>K51</f>
        <v>219106.63</v>
      </c>
      <c r="L50" s="103">
        <f t="shared" ref="L50:O50" si="18">L51</f>
        <v>219106.63</v>
      </c>
      <c r="M50" s="10">
        <f t="shared" si="18"/>
        <v>203993</v>
      </c>
      <c r="N50" s="10">
        <f t="shared" si="18"/>
        <v>0</v>
      </c>
      <c r="O50" s="10">
        <f t="shared" si="18"/>
        <v>168401.97</v>
      </c>
      <c r="P50" s="10">
        <v>211874</v>
      </c>
      <c r="Q50" s="10">
        <v>0</v>
      </c>
      <c r="R50" s="29">
        <f t="shared" si="3"/>
        <v>76.858454716774204</v>
      </c>
      <c r="S50" s="29">
        <f t="shared" si="4"/>
        <v>111.04866565115037</v>
      </c>
    </row>
    <row r="51" spans="1:19" ht="48.95" customHeight="1" x14ac:dyDescent="0.2">
      <c r="A51" s="8" t="s">
        <v>43</v>
      </c>
      <c r="B51" s="3" t="s">
        <v>38</v>
      </c>
      <c r="C51" s="3" t="s">
        <v>29</v>
      </c>
      <c r="D51" s="3" t="s">
        <v>30</v>
      </c>
      <c r="E51" s="3" t="s">
        <v>31</v>
      </c>
      <c r="F51" s="3" t="s">
        <v>78</v>
      </c>
      <c r="G51" s="3" t="s">
        <v>44</v>
      </c>
      <c r="H51" s="10">
        <v>202197</v>
      </c>
      <c r="I51" s="10">
        <v>0</v>
      </c>
      <c r="J51" s="103">
        <v>151647</v>
      </c>
      <c r="K51" s="103">
        <v>219106.63</v>
      </c>
      <c r="L51" s="103">
        <v>219106.63</v>
      </c>
      <c r="M51" s="10">
        <v>203993</v>
      </c>
      <c r="N51" s="10">
        <v>0</v>
      </c>
      <c r="O51" s="83">
        <v>168401.97</v>
      </c>
      <c r="P51" s="10">
        <v>211874</v>
      </c>
      <c r="Q51" s="10">
        <v>0</v>
      </c>
      <c r="R51" s="29">
        <f t="shared" si="3"/>
        <v>76.858454716774204</v>
      </c>
      <c r="S51" s="29">
        <f t="shared" si="4"/>
        <v>111.04866565115037</v>
      </c>
    </row>
    <row r="52" spans="1:19" ht="48.95" customHeight="1" x14ac:dyDescent="0.2">
      <c r="A52" s="8" t="s">
        <v>45</v>
      </c>
      <c r="B52" s="3" t="s">
        <v>38</v>
      </c>
      <c r="C52" s="3" t="s">
        <v>29</v>
      </c>
      <c r="D52" s="3" t="s">
        <v>30</v>
      </c>
      <c r="E52" s="3" t="s">
        <v>31</v>
      </c>
      <c r="F52" s="3" t="s">
        <v>78</v>
      </c>
      <c r="G52" s="3">
        <v>200</v>
      </c>
      <c r="H52" s="10"/>
      <c r="I52" s="10"/>
      <c r="J52" s="103">
        <f>J53</f>
        <v>0</v>
      </c>
      <c r="K52" s="103">
        <f>K53</f>
        <v>2982.37</v>
      </c>
      <c r="L52" s="103">
        <f>L53</f>
        <v>2982.37</v>
      </c>
      <c r="M52" s="74">
        <f t="shared" ref="M52:O52" si="19">M53</f>
        <v>0</v>
      </c>
      <c r="N52" s="74">
        <f t="shared" si="19"/>
        <v>0</v>
      </c>
      <c r="O52" s="95">
        <f t="shared" si="19"/>
        <v>210</v>
      </c>
      <c r="P52" s="10"/>
      <c r="Q52" s="10"/>
      <c r="R52" s="29"/>
      <c r="S52" s="29"/>
    </row>
    <row r="53" spans="1:19" ht="48.95" customHeight="1" x14ac:dyDescent="0.2">
      <c r="A53" s="8" t="s">
        <v>47</v>
      </c>
      <c r="B53" s="3" t="s">
        <v>38</v>
      </c>
      <c r="C53" s="3" t="s">
        <v>29</v>
      </c>
      <c r="D53" s="3" t="s">
        <v>30</v>
      </c>
      <c r="E53" s="3" t="s">
        <v>31</v>
      </c>
      <c r="F53" s="3" t="s">
        <v>78</v>
      </c>
      <c r="G53" s="3">
        <v>240</v>
      </c>
      <c r="H53" s="10"/>
      <c r="I53" s="10"/>
      <c r="J53" s="103">
        <v>0</v>
      </c>
      <c r="K53" s="103">
        <v>2982.37</v>
      </c>
      <c r="L53" s="103">
        <v>2982.37</v>
      </c>
      <c r="M53" s="10"/>
      <c r="N53" s="10"/>
      <c r="O53" s="83">
        <v>210</v>
      </c>
      <c r="P53" s="10"/>
      <c r="Q53" s="10"/>
      <c r="R53" s="29"/>
      <c r="S53" s="29"/>
    </row>
    <row r="54" spans="1:19" ht="23.25" customHeight="1" x14ac:dyDescent="0.2">
      <c r="A54" s="8" t="s">
        <v>49</v>
      </c>
      <c r="B54" s="3" t="s">
        <v>38</v>
      </c>
      <c r="C54" s="3" t="s">
        <v>29</v>
      </c>
      <c r="D54" s="3" t="s">
        <v>30</v>
      </c>
      <c r="E54" s="3" t="s">
        <v>31</v>
      </c>
      <c r="F54" s="3" t="s">
        <v>78</v>
      </c>
      <c r="G54" s="3" t="s">
        <v>50</v>
      </c>
      <c r="H54" s="10">
        <v>606592</v>
      </c>
      <c r="I54" s="10">
        <v>0</v>
      </c>
      <c r="J54" s="103">
        <f>J55</f>
        <v>454944</v>
      </c>
      <c r="K54" s="103">
        <f>K55</f>
        <v>666268</v>
      </c>
      <c r="L54" s="103">
        <f t="shared" ref="L54:O54" si="20">L55</f>
        <v>666268</v>
      </c>
      <c r="M54" s="10">
        <f t="shared" si="20"/>
        <v>611978</v>
      </c>
      <c r="N54" s="10">
        <f t="shared" si="20"/>
        <v>0</v>
      </c>
      <c r="O54" s="10">
        <f t="shared" si="20"/>
        <v>515316.82</v>
      </c>
      <c r="P54" s="10">
        <v>635624</v>
      </c>
      <c r="Q54" s="10">
        <v>0</v>
      </c>
      <c r="R54" s="29">
        <f t="shared" si="3"/>
        <v>77.343774577197166</v>
      </c>
      <c r="S54" s="29">
        <f t="shared" si="4"/>
        <v>113.27038492649646</v>
      </c>
    </row>
    <row r="55" spans="1:19" ht="18" customHeight="1" x14ac:dyDescent="0.2">
      <c r="A55" s="8" t="s">
        <v>51</v>
      </c>
      <c r="B55" s="3" t="s">
        <v>38</v>
      </c>
      <c r="C55" s="3" t="s">
        <v>29</v>
      </c>
      <c r="D55" s="3" t="s">
        <v>30</v>
      </c>
      <c r="E55" s="3" t="s">
        <v>31</v>
      </c>
      <c r="F55" s="3" t="s">
        <v>78</v>
      </c>
      <c r="G55" s="3" t="s">
        <v>52</v>
      </c>
      <c r="H55" s="10">
        <v>606592</v>
      </c>
      <c r="I55" s="10">
        <v>0</v>
      </c>
      <c r="J55" s="103">
        <v>454944</v>
      </c>
      <c r="K55" s="103">
        <v>666268</v>
      </c>
      <c r="L55" s="103">
        <v>666268</v>
      </c>
      <c r="M55" s="10">
        <v>611978</v>
      </c>
      <c r="N55" s="10">
        <v>0</v>
      </c>
      <c r="O55" s="84">
        <v>515316.82</v>
      </c>
      <c r="P55" s="10">
        <v>635624</v>
      </c>
      <c r="Q55" s="10">
        <v>0</v>
      </c>
      <c r="R55" s="29">
        <f t="shared" si="3"/>
        <v>77.343774577197166</v>
      </c>
      <c r="S55" s="29">
        <f t="shared" si="4"/>
        <v>113.27038492649646</v>
      </c>
    </row>
    <row r="56" spans="1:19" ht="96.6" customHeight="1" x14ac:dyDescent="0.2">
      <c r="A56" s="13" t="s">
        <v>79</v>
      </c>
      <c r="B56" s="14" t="s">
        <v>38</v>
      </c>
      <c r="C56" s="14" t="s">
        <v>29</v>
      </c>
      <c r="D56" s="14" t="s">
        <v>30</v>
      </c>
      <c r="E56" s="14" t="s">
        <v>31</v>
      </c>
      <c r="F56" s="14" t="s">
        <v>80</v>
      </c>
      <c r="G56" s="15" t="s">
        <v>0</v>
      </c>
      <c r="H56" s="16">
        <v>6640</v>
      </c>
      <c r="I56" s="16">
        <v>0</v>
      </c>
      <c r="J56" s="102">
        <f>J57</f>
        <v>1468</v>
      </c>
      <c r="K56" s="102">
        <v>0</v>
      </c>
      <c r="L56" s="102">
        <v>0</v>
      </c>
      <c r="M56" s="16">
        <v>6640</v>
      </c>
      <c r="N56" s="16">
        <v>0</v>
      </c>
      <c r="O56" s="16"/>
      <c r="P56" s="16">
        <v>19942</v>
      </c>
      <c r="Q56" s="16">
        <v>0</v>
      </c>
      <c r="R56" s="29" t="e">
        <f t="shared" si="3"/>
        <v>#DIV/0!</v>
      </c>
      <c r="S56" s="29">
        <f t="shared" si="4"/>
        <v>0</v>
      </c>
    </row>
    <row r="57" spans="1:19" ht="48.95" customHeight="1" x14ac:dyDescent="0.2">
      <c r="A57" s="8" t="s">
        <v>45</v>
      </c>
      <c r="B57" s="3" t="s">
        <v>38</v>
      </c>
      <c r="C57" s="3" t="s">
        <v>29</v>
      </c>
      <c r="D57" s="3" t="s">
        <v>30</v>
      </c>
      <c r="E57" s="3" t="s">
        <v>31</v>
      </c>
      <c r="F57" s="3" t="s">
        <v>80</v>
      </c>
      <c r="G57" s="3" t="s">
        <v>46</v>
      </c>
      <c r="H57" s="10">
        <v>6640</v>
      </c>
      <c r="I57" s="10">
        <v>0</v>
      </c>
      <c r="J57" s="103">
        <f>J58</f>
        <v>1468</v>
      </c>
      <c r="K57" s="103">
        <v>0</v>
      </c>
      <c r="L57" s="103">
        <v>0</v>
      </c>
      <c r="M57" s="10">
        <v>6640</v>
      </c>
      <c r="N57" s="10">
        <v>0</v>
      </c>
      <c r="O57" s="10"/>
      <c r="P57" s="10">
        <v>19942</v>
      </c>
      <c r="Q57" s="10">
        <v>0</v>
      </c>
      <c r="R57" s="29" t="e">
        <f t="shared" si="3"/>
        <v>#DIV/0!</v>
      </c>
      <c r="S57" s="29">
        <f t="shared" si="4"/>
        <v>0</v>
      </c>
    </row>
    <row r="58" spans="1:19" ht="61.5" customHeight="1" x14ac:dyDescent="0.2">
      <c r="A58" s="8" t="s">
        <v>47</v>
      </c>
      <c r="B58" s="3" t="s">
        <v>38</v>
      </c>
      <c r="C58" s="3" t="s">
        <v>29</v>
      </c>
      <c r="D58" s="3" t="s">
        <v>30</v>
      </c>
      <c r="E58" s="3" t="s">
        <v>31</v>
      </c>
      <c r="F58" s="3" t="s">
        <v>80</v>
      </c>
      <c r="G58" s="3" t="s">
        <v>48</v>
      </c>
      <c r="H58" s="10">
        <v>6640</v>
      </c>
      <c r="I58" s="10">
        <v>0</v>
      </c>
      <c r="J58" s="103">
        <v>1468</v>
      </c>
      <c r="K58" s="103">
        <v>0</v>
      </c>
      <c r="L58" s="103">
        <v>0</v>
      </c>
      <c r="M58" s="10">
        <v>6640</v>
      </c>
      <c r="N58" s="10">
        <v>0</v>
      </c>
      <c r="O58" s="10"/>
      <c r="P58" s="10">
        <v>19942</v>
      </c>
      <c r="Q58" s="10">
        <v>0</v>
      </c>
      <c r="R58" s="29" t="e">
        <f t="shared" si="3"/>
        <v>#DIV/0!</v>
      </c>
      <c r="S58" s="29">
        <f t="shared" si="4"/>
        <v>0</v>
      </c>
    </row>
    <row r="59" spans="1:19" ht="48.75" hidden="1" customHeight="1" x14ac:dyDescent="0.2">
      <c r="A59" s="8" t="s">
        <v>81</v>
      </c>
      <c r="B59" s="3" t="s">
        <v>38</v>
      </c>
      <c r="C59" s="3" t="s">
        <v>29</v>
      </c>
      <c r="D59" s="3" t="s">
        <v>30</v>
      </c>
      <c r="E59" s="3" t="s">
        <v>31</v>
      </c>
      <c r="F59" s="3" t="s">
        <v>82</v>
      </c>
      <c r="G59" s="9" t="s">
        <v>0</v>
      </c>
      <c r="H59" s="10">
        <v>3160702</v>
      </c>
      <c r="I59" s="10">
        <v>-3160702</v>
      </c>
      <c r="J59" s="103"/>
      <c r="K59" s="103">
        <v>0</v>
      </c>
      <c r="L59" s="103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29" t="e">
        <f t="shared" si="3"/>
        <v>#DIV/0!</v>
      </c>
      <c r="S59" s="29" t="e">
        <f t="shared" si="4"/>
        <v>#DIV/0!</v>
      </c>
    </row>
    <row r="60" spans="1:19" ht="64.5" hidden="1" customHeight="1" x14ac:dyDescent="0.2">
      <c r="A60" s="8" t="s">
        <v>59</v>
      </c>
      <c r="B60" s="3" t="s">
        <v>38</v>
      </c>
      <c r="C60" s="3" t="s">
        <v>29</v>
      </c>
      <c r="D60" s="3" t="s">
        <v>30</v>
      </c>
      <c r="E60" s="3" t="s">
        <v>31</v>
      </c>
      <c r="F60" s="3" t="s">
        <v>82</v>
      </c>
      <c r="G60" s="3" t="s">
        <v>60</v>
      </c>
      <c r="H60" s="10">
        <v>3160702</v>
      </c>
      <c r="I60" s="10">
        <v>-3160702</v>
      </c>
      <c r="J60" s="103"/>
      <c r="K60" s="103">
        <v>0</v>
      </c>
      <c r="L60" s="103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29" t="e">
        <f t="shared" si="3"/>
        <v>#DIV/0!</v>
      </c>
      <c r="S60" s="29" t="e">
        <f t="shared" si="4"/>
        <v>#DIV/0!</v>
      </c>
    </row>
    <row r="61" spans="1:19" ht="32.25" hidden="1" customHeight="1" x14ac:dyDescent="0.2">
      <c r="A61" s="8" t="s">
        <v>61</v>
      </c>
      <c r="B61" s="3" t="s">
        <v>38</v>
      </c>
      <c r="C61" s="3" t="s">
        <v>29</v>
      </c>
      <c r="D61" s="3" t="s">
        <v>30</v>
      </c>
      <c r="E61" s="3" t="s">
        <v>31</v>
      </c>
      <c r="F61" s="3" t="s">
        <v>82</v>
      </c>
      <c r="G61" s="3" t="s">
        <v>62</v>
      </c>
      <c r="H61" s="10">
        <v>3160702</v>
      </c>
      <c r="I61" s="10">
        <v>-3160702</v>
      </c>
      <c r="J61" s="103"/>
      <c r="K61" s="103">
        <v>0</v>
      </c>
      <c r="L61" s="103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29" t="e">
        <f t="shared" si="3"/>
        <v>#DIV/0!</v>
      </c>
      <c r="S61" s="29" t="e">
        <f t="shared" si="4"/>
        <v>#DIV/0!</v>
      </c>
    </row>
    <row r="62" spans="1:19" ht="74.25" customHeight="1" x14ac:dyDescent="0.2">
      <c r="A62" s="13" t="s">
        <v>83</v>
      </c>
      <c r="B62" s="14" t="s">
        <v>38</v>
      </c>
      <c r="C62" s="14" t="s">
        <v>29</v>
      </c>
      <c r="D62" s="14" t="s">
        <v>30</v>
      </c>
      <c r="E62" s="14" t="s">
        <v>31</v>
      </c>
      <c r="F62" s="14" t="s">
        <v>84</v>
      </c>
      <c r="G62" s="15" t="s">
        <v>0</v>
      </c>
      <c r="H62" s="16">
        <v>191578.53</v>
      </c>
      <c r="I62" s="16">
        <v>0</v>
      </c>
      <c r="J62" s="102">
        <f>J63</f>
        <v>18004.12</v>
      </c>
      <c r="K62" s="102">
        <f>K63</f>
        <v>200789.16</v>
      </c>
      <c r="L62" s="102">
        <f t="shared" ref="L62:O62" si="21">L63</f>
        <v>56658.96</v>
      </c>
      <c r="M62" s="16">
        <f t="shared" si="21"/>
        <v>199241.69</v>
      </c>
      <c r="N62" s="16">
        <f t="shared" si="21"/>
        <v>0</v>
      </c>
      <c r="O62" s="16">
        <f t="shared" si="21"/>
        <v>18886.32</v>
      </c>
      <c r="P62" s="16">
        <v>201488.63</v>
      </c>
      <c r="Q62" s="16">
        <v>0</v>
      </c>
      <c r="R62" s="29">
        <f t="shared" si="3"/>
        <v>33.333333333333329</v>
      </c>
      <c r="S62" s="29">
        <f t="shared" si="4"/>
        <v>104.89998955794564</v>
      </c>
    </row>
    <row r="63" spans="1:19" ht="32.25" customHeight="1" x14ac:dyDescent="0.2">
      <c r="A63" s="8" t="s">
        <v>55</v>
      </c>
      <c r="B63" s="3" t="s">
        <v>38</v>
      </c>
      <c r="C63" s="3" t="s">
        <v>29</v>
      </c>
      <c r="D63" s="3" t="s">
        <v>30</v>
      </c>
      <c r="E63" s="3" t="s">
        <v>31</v>
      </c>
      <c r="F63" s="3" t="s">
        <v>84</v>
      </c>
      <c r="G63" s="3" t="s">
        <v>56</v>
      </c>
      <c r="H63" s="10">
        <v>191578.53</v>
      </c>
      <c r="I63" s="10">
        <v>0</v>
      </c>
      <c r="J63" s="103">
        <f>J64</f>
        <v>18004.12</v>
      </c>
      <c r="K63" s="103">
        <f>K64</f>
        <v>200789.16</v>
      </c>
      <c r="L63" s="103">
        <f t="shared" ref="L63:O63" si="22">L64</f>
        <v>56658.96</v>
      </c>
      <c r="M63" s="10">
        <f t="shared" si="22"/>
        <v>199241.69</v>
      </c>
      <c r="N63" s="10">
        <f t="shared" si="22"/>
        <v>0</v>
      </c>
      <c r="O63" s="10">
        <f t="shared" si="22"/>
        <v>18886.32</v>
      </c>
      <c r="P63" s="10">
        <v>201488.63</v>
      </c>
      <c r="Q63" s="10">
        <v>0</v>
      </c>
      <c r="R63" s="29">
        <f t="shared" si="3"/>
        <v>33.333333333333329</v>
      </c>
      <c r="S63" s="29">
        <f t="shared" si="4"/>
        <v>104.89998955794564</v>
      </c>
    </row>
    <row r="64" spans="1:19" ht="32.25" customHeight="1" x14ac:dyDescent="0.2">
      <c r="A64" s="8" t="s">
        <v>73</v>
      </c>
      <c r="B64" s="3" t="s">
        <v>38</v>
      </c>
      <c r="C64" s="3" t="s">
        <v>29</v>
      </c>
      <c r="D64" s="3" t="s">
        <v>30</v>
      </c>
      <c r="E64" s="3" t="s">
        <v>31</v>
      </c>
      <c r="F64" s="3" t="s">
        <v>84</v>
      </c>
      <c r="G64" s="3" t="s">
        <v>74</v>
      </c>
      <c r="H64" s="10">
        <v>191578.53</v>
      </c>
      <c r="I64" s="10">
        <v>0</v>
      </c>
      <c r="J64" s="103">
        <v>18004.12</v>
      </c>
      <c r="K64" s="103">
        <v>200789.16</v>
      </c>
      <c r="L64" s="103">
        <v>56658.96</v>
      </c>
      <c r="M64" s="10">
        <v>199241.69</v>
      </c>
      <c r="N64" s="10">
        <v>0</v>
      </c>
      <c r="O64" s="85">
        <v>18886.32</v>
      </c>
      <c r="P64" s="10">
        <v>201488.63</v>
      </c>
      <c r="Q64" s="10">
        <v>0</v>
      </c>
      <c r="R64" s="29">
        <f t="shared" si="3"/>
        <v>33.333333333333329</v>
      </c>
      <c r="S64" s="29">
        <f t="shared" si="4"/>
        <v>104.89998955794564</v>
      </c>
    </row>
    <row r="65" spans="1:19" ht="32.25" customHeight="1" x14ac:dyDescent="0.2">
      <c r="A65" s="13" t="s">
        <v>223</v>
      </c>
      <c r="B65" s="14" t="s">
        <v>38</v>
      </c>
      <c r="C65" s="14" t="s">
        <v>29</v>
      </c>
      <c r="D65" s="14" t="s">
        <v>30</v>
      </c>
      <c r="E65" s="14" t="s">
        <v>31</v>
      </c>
      <c r="F65" s="14">
        <v>54690</v>
      </c>
      <c r="G65" s="14"/>
      <c r="H65" s="16"/>
      <c r="I65" s="16"/>
      <c r="J65" s="102"/>
      <c r="K65" s="102">
        <f>K66</f>
        <v>100614</v>
      </c>
      <c r="L65" s="102">
        <f>L66</f>
        <v>100614</v>
      </c>
      <c r="M65" s="16"/>
      <c r="N65" s="16"/>
      <c r="O65" s="16"/>
      <c r="P65" s="16"/>
      <c r="Q65" s="16"/>
      <c r="R65" s="29">
        <f t="shared" si="3"/>
        <v>0</v>
      </c>
      <c r="S65" s="29" t="e">
        <f t="shared" si="4"/>
        <v>#DIV/0!</v>
      </c>
    </row>
    <row r="66" spans="1:19" ht="45.75" customHeight="1" x14ac:dyDescent="0.2">
      <c r="A66" s="8" t="s">
        <v>45</v>
      </c>
      <c r="B66" s="3" t="s">
        <v>38</v>
      </c>
      <c r="C66" s="3" t="s">
        <v>29</v>
      </c>
      <c r="D66" s="3" t="s">
        <v>30</v>
      </c>
      <c r="E66" s="3" t="s">
        <v>31</v>
      </c>
      <c r="F66" s="3">
        <v>54690</v>
      </c>
      <c r="G66" s="3">
        <v>200</v>
      </c>
      <c r="H66" s="10"/>
      <c r="I66" s="10"/>
      <c r="J66" s="103"/>
      <c r="K66" s="103">
        <f>K67</f>
        <v>100614</v>
      </c>
      <c r="L66" s="103">
        <f>L67</f>
        <v>100614</v>
      </c>
      <c r="M66" s="10"/>
      <c r="N66" s="10"/>
      <c r="O66" s="10"/>
      <c r="P66" s="10"/>
      <c r="Q66" s="10"/>
      <c r="R66" s="29">
        <f t="shared" si="3"/>
        <v>0</v>
      </c>
      <c r="S66" s="29" t="e">
        <f t="shared" si="4"/>
        <v>#DIV/0!</v>
      </c>
    </row>
    <row r="67" spans="1:19" ht="46.5" customHeight="1" x14ac:dyDescent="0.2">
      <c r="A67" s="8" t="s">
        <v>47</v>
      </c>
      <c r="B67" s="3" t="s">
        <v>38</v>
      </c>
      <c r="C67" s="3" t="s">
        <v>29</v>
      </c>
      <c r="D67" s="3" t="s">
        <v>30</v>
      </c>
      <c r="E67" s="3" t="s">
        <v>31</v>
      </c>
      <c r="F67" s="3">
        <v>54690</v>
      </c>
      <c r="G67" s="3">
        <v>240</v>
      </c>
      <c r="H67" s="10"/>
      <c r="I67" s="10"/>
      <c r="J67" s="103"/>
      <c r="K67" s="103">
        <v>100614</v>
      </c>
      <c r="L67" s="103">
        <v>100614</v>
      </c>
      <c r="M67" s="10"/>
      <c r="N67" s="10"/>
      <c r="O67" s="10"/>
      <c r="P67" s="10"/>
      <c r="Q67" s="10"/>
      <c r="R67" s="29">
        <f t="shared" si="3"/>
        <v>0</v>
      </c>
      <c r="S67" s="29" t="e">
        <f t="shared" si="4"/>
        <v>#DIV/0!</v>
      </c>
    </row>
    <row r="68" spans="1:19" ht="63.75" customHeight="1" x14ac:dyDescent="0.2">
      <c r="A68" s="13" t="s">
        <v>85</v>
      </c>
      <c r="B68" s="14" t="s">
        <v>38</v>
      </c>
      <c r="C68" s="14" t="s">
        <v>29</v>
      </c>
      <c r="D68" s="14" t="s">
        <v>30</v>
      </c>
      <c r="E68" s="14" t="s">
        <v>31</v>
      </c>
      <c r="F68" s="14" t="s">
        <v>86</v>
      </c>
      <c r="G68" s="15" t="s">
        <v>0</v>
      </c>
      <c r="H68" s="16">
        <v>1307240</v>
      </c>
      <c r="I68" s="16">
        <v>0</v>
      </c>
      <c r="J68" s="102">
        <f t="shared" ref="J68:L69" si="23">J69</f>
        <v>988552</v>
      </c>
      <c r="K68" s="102">
        <f t="shared" si="23"/>
        <v>1454200</v>
      </c>
      <c r="L68" s="102">
        <f t="shared" si="23"/>
        <v>1454200</v>
      </c>
      <c r="M68" s="16">
        <v>1391127</v>
      </c>
      <c r="N68" s="16">
        <v>0</v>
      </c>
      <c r="O68" s="16">
        <f>O69</f>
        <v>984340.64</v>
      </c>
      <c r="P68" s="16">
        <v>1451981</v>
      </c>
      <c r="Q68" s="16">
        <v>0</v>
      </c>
      <c r="R68" s="29">
        <f t="shared" si="3"/>
        <v>67.689495255123092</v>
      </c>
      <c r="S68" s="29">
        <f t="shared" si="4"/>
        <v>99.573987003212778</v>
      </c>
    </row>
    <row r="69" spans="1:19" ht="95.25" customHeight="1" x14ac:dyDescent="0.2">
      <c r="A69" s="8" t="s">
        <v>41</v>
      </c>
      <c r="B69" s="3" t="s">
        <v>38</v>
      </c>
      <c r="C69" s="3" t="s">
        <v>29</v>
      </c>
      <c r="D69" s="3" t="s">
        <v>30</v>
      </c>
      <c r="E69" s="3" t="s">
        <v>31</v>
      </c>
      <c r="F69" s="3" t="s">
        <v>86</v>
      </c>
      <c r="G69" s="3" t="s">
        <v>42</v>
      </c>
      <c r="H69" s="10">
        <v>1307240</v>
      </c>
      <c r="I69" s="10">
        <v>0</v>
      </c>
      <c r="J69" s="103">
        <f t="shared" si="23"/>
        <v>988552</v>
      </c>
      <c r="K69" s="103">
        <f t="shared" si="23"/>
        <v>1454200</v>
      </c>
      <c r="L69" s="103">
        <f t="shared" si="23"/>
        <v>1454200</v>
      </c>
      <c r="M69" s="10">
        <v>1391127</v>
      </c>
      <c r="N69" s="10">
        <v>0</v>
      </c>
      <c r="O69" s="10">
        <f>O70</f>
        <v>984340.64</v>
      </c>
      <c r="P69" s="10">
        <v>1451981</v>
      </c>
      <c r="Q69" s="10">
        <v>0</v>
      </c>
      <c r="R69" s="29">
        <f t="shared" si="3"/>
        <v>67.689495255123092</v>
      </c>
      <c r="S69" s="29">
        <f t="shared" si="4"/>
        <v>99.573987003212778</v>
      </c>
    </row>
    <row r="70" spans="1:19" ht="48.95" customHeight="1" x14ac:dyDescent="0.2">
      <c r="A70" s="8" t="s">
        <v>43</v>
      </c>
      <c r="B70" s="3" t="s">
        <v>38</v>
      </c>
      <c r="C70" s="3" t="s">
        <v>29</v>
      </c>
      <c r="D70" s="3" t="s">
        <v>30</v>
      </c>
      <c r="E70" s="3" t="s">
        <v>31</v>
      </c>
      <c r="F70" s="3" t="s">
        <v>86</v>
      </c>
      <c r="G70" s="3" t="s">
        <v>44</v>
      </c>
      <c r="H70" s="10">
        <v>1307240</v>
      </c>
      <c r="I70" s="10">
        <v>0</v>
      </c>
      <c r="J70" s="103">
        <v>988552</v>
      </c>
      <c r="K70" s="103">
        <v>1454200</v>
      </c>
      <c r="L70" s="103">
        <v>1454200</v>
      </c>
      <c r="M70" s="10">
        <v>1391127</v>
      </c>
      <c r="N70" s="10">
        <v>0</v>
      </c>
      <c r="O70" s="86">
        <v>984340.64</v>
      </c>
      <c r="P70" s="10">
        <v>1451981</v>
      </c>
      <c r="Q70" s="10">
        <v>0</v>
      </c>
      <c r="R70" s="29">
        <f t="shared" si="3"/>
        <v>67.689495255123092</v>
      </c>
      <c r="S70" s="29">
        <f t="shared" si="4"/>
        <v>99.573987003212778</v>
      </c>
    </row>
    <row r="71" spans="1:19" ht="54" customHeight="1" x14ac:dyDescent="0.2">
      <c r="A71" s="13" t="s">
        <v>87</v>
      </c>
      <c r="B71" s="14" t="s">
        <v>38</v>
      </c>
      <c r="C71" s="14" t="s">
        <v>29</v>
      </c>
      <c r="D71" s="14" t="s">
        <v>30</v>
      </c>
      <c r="E71" s="14" t="s">
        <v>31</v>
      </c>
      <c r="F71" s="14" t="s">
        <v>88</v>
      </c>
      <c r="G71" s="15" t="s">
        <v>0</v>
      </c>
      <c r="H71" s="16">
        <v>15393584</v>
      </c>
      <c r="I71" s="16">
        <v>233550</v>
      </c>
      <c r="J71" s="102">
        <f>J72+J74+J76</f>
        <v>10816275.52</v>
      </c>
      <c r="K71" s="102">
        <f>K72+K74+K76</f>
        <v>15186157.300000001</v>
      </c>
      <c r="L71" s="102">
        <f>L72+L74+L76</f>
        <v>16140999.26</v>
      </c>
      <c r="M71" s="16">
        <v>14942093</v>
      </c>
      <c r="N71" s="16">
        <v>0</v>
      </c>
      <c r="O71" s="16">
        <f>O72+O74+O76</f>
        <v>11523673.270000001</v>
      </c>
      <c r="P71" s="16">
        <v>15577550</v>
      </c>
      <c r="Q71" s="16">
        <v>0</v>
      </c>
      <c r="R71" s="29">
        <f t="shared" si="3"/>
        <v>71.393803347463887</v>
      </c>
      <c r="S71" s="29">
        <f t="shared" si="4"/>
        <v>106.54012324937523</v>
      </c>
    </row>
    <row r="72" spans="1:19" ht="97.5" customHeight="1" x14ac:dyDescent="0.2">
      <c r="A72" s="8" t="s">
        <v>41</v>
      </c>
      <c r="B72" s="3" t="s">
        <v>38</v>
      </c>
      <c r="C72" s="3" t="s">
        <v>29</v>
      </c>
      <c r="D72" s="3" t="s">
        <v>30</v>
      </c>
      <c r="E72" s="3" t="s">
        <v>31</v>
      </c>
      <c r="F72" s="3" t="s">
        <v>88</v>
      </c>
      <c r="G72" s="3" t="s">
        <v>42</v>
      </c>
      <c r="H72" s="10">
        <v>12481754</v>
      </c>
      <c r="I72" s="10">
        <v>0</v>
      </c>
      <c r="J72" s="103">
        <f>J73</f>
        <v>8581180.9900000002</v>
      </c>
      <c r="K72" s="103">
        <f>K73</f>
        <v>12504004</v>
      </c>
      <c r="L72" s="103">
        <f t="shared" ref="L72:O72" si="24">L73</f>
        <v>12504004</v>
      </c>
      <c r="M72" s="10">
        <f t="shared" si="24"/>
        <v>12898763</v>
      </c>
      <c r="N72" s="10">
        <f t="shared" si="24"/>
        <v>0</v>
      </c>
      <c r="O72" s="10">
        <f t="shared" si="24"/>
        <v>9067657.4600000009</v>
      </c>
      <c r="P72" s="10">
        <v>13413820</v>
      </c>
      <c r="Q72" s="10">
        <v>0</v>
      </c>
      <c r="R72" s="29">
        <f t="shared" si="3"/>
        <v>72.518030704404765</v>
      </c>
      <c r="S72" s="29">
        <f t="shared" si="4"/>
        <v>105.66910860599388</v>
      </c>
    </row>
    <row r="73" spans="1:19" ht="48.95" customHeight="1" x14ac:dyDescent="0.2">
      <c r="A73" s="8" t="s">
        <v>43</v>
      </c>
      <c r="B73" s="3" t="s">
        <v>38</v>
      </c>
      <c r="C73" s="3" t="s">
        <v>29</v>
      </c>
      <c r="D73" s="3" t="s">
        <v>30</v>
      </c>
      <c r="E73" s="3" t="s">
        <v>31</v>
      </c>
      <c r="F73" s="3" t="s">
        <v>88</v>
      </c>
      <c r="G73" s="3" t="s">
        <v>44</v>
      </c>
      <c r="H73" s="10">
        <v>12481754</v>
      </c>
      <c r="I73" s="10">
        <v>0</v>
      </c>
      <c r="J73" s="103">
        <v>8581180.9900000002</v>
      </c>
      <c r="K73" s="103">
        <v>12504004</v>
      </c>
      <c r="L73" s="103">
        <v>12504004</v>
      </c>
      <c r="M73" s="10">
        <v>12898763</v>
      </c>
      <c r="N73" s="10">
        <v>0</v>
      </c>
      <c r="O73" s="83">
        <v>9067657.4600000009</v>
      </c>
      <c r="P73" s="10">
        <v>13413820</v>
      </c>
      <c r="Q73" s="10">
        <v>0</v>
      </c>
      <c r="R73" s="29">
        <f t="shared" si="3"/>
        <v>72.518030704404765</v>
      </c>
      <c r="S73" s="29">
        <f t="shared" si="4"/>
        <v>105.66910860599388</v>
      </c>
    </row>
    <row r="74" spans="1:19" ht="48.95" customHeight="1" x14ac:dyDescent="0.2">
      <c r="A74" s="8" t="s">
        <v>45</v>
      </c>
      <c r="B74" s="3" t="s">
        <v>38</v>
      </c>
      <c r="C74" s="3" t="s">
        <v>29</v>
      </c>
      <c r="D74" s="3" t="s">
        <v>30</v>
      </c>
      <c r="E74" s="3" t="s">
        <v>31</v>
      </c>
      <c r="F74" s="3" t="s">
        <v>88</v>
      </c>
      <c r="G74" s="3" t="s">
        <v>46</v>
      </c>
      <c r="H74" s="10">
        <v>2710100</v>
      </c>
      <c r="I74" s="10">
        <v>233550</v>
      </c>
      <c r="J74" s="103">
        <f>J75</f>
        <v>2093167.45</v>
      </c>
      <c r="K74" s="103">
        <f>K75</f>
        <v>2456923.2999999998</v>
      </c>
      <c r="L74" s="103">
        <f t="shared" ref="L74:O74" si="25">L75</f>
        <v>3411765.26</v>
      </c>
      <c r="M74" s="10">
        <f t="shared" si="25"/>
        <v>1841600</v>
      </c>
      <c r="N74" s="10">
        <f t="shared" si="25"/>
        <v>0</v>
      </c>
      <c r="O74" s="10">
        <f t="shared" si="25"/>
        <v>2308214.64</v>
      </c>
      <c r="P74" s="10">
        <v>1962000</v>
      </c>
      <c r="Q74" s="10">
        <v>0</v>
      </c>
      <c r="R74" s="29">
        <f t="shared" ref="R74:R153" si="26">O74/L74*100</f>
        <v>67.654556046449699</v>
      </c>
      <c r="S74" s="29">
        <f t="shared" ref="S74:S153" si="27">O74/J74*100</f>
        <v>110.2737690670663</v>
      </c>
    </row>
    <row r="75" spans="1:19" ht="64.5" customHeight="1" x14ac:dyDescent="0.2">
      <c r="A75" s="8" t="s">
        <v>47</v>
      </c>
      <c r="B75" s="3" t="s">
        <v>38</v>
      </c>
      <c r="C75" s="3" t="s">
        <v>29</v>
      </c>
      <c r="D75" s="3" t="s">
        <v>30</v>
      </c>
      <c r="E75" s="3" t="s">
        <v>31</v>
      </c>
      <c r="F75" s="3" t="s">
        <v>88</v>
      </c>
      <c r="G75" s="3" t="s">
        <v>48</v>
      </c>
      <c r="H75" s="10">
        <v>2710100</v>
      </c>
      <c r="I75" s="10">
        <v>233550</v>
      </c>
      <c r="J75" s="103">
        <v>2093167.45</v>
      </c>
      <c r="K75" s="103">
        <v>2456923.2999999998</v>
      </c>
      <c r="L75" s="103">
        <v>3411765.26</v>
      </c>
      <c r="M75" s="10">
        <v>1841600</v>
      </c>
      <c r="N75" s="10">
        <v>0</v>
      </c>
      <c r="O75" s="83">
        <v>2308214.64</v>
      </c>
      <c r="P75" s="10">
        <v>1962000</v>
      </c>
      <c r="Q75" s="10">
        <v>0</v>
      </c>
      <c r="R75" s="29">
        <f t="shared" si="26"/>
        <v>67.654556046449699</v>
      </c>
      <c r="S75" s="29">
        <f t="shared" si="27"/>
        <v>110.2737690670663</v>
      </c>
    </row>
    <row r="76" spans="1:19" ht="24.75" customHeight="1" x14ac:dyDescent="0.2">
      <c r="A76" s="8" t="s">
        <v>89</v>
      </c>
      <c r="B76" s="3" t="s">
        <v>38</v>
      </c>
      <c r="C76" s="3" t="s">
        <v>29</v>
      </c>
      <c r="D76" s="3" t="s">
        <v>30</v>
      </c>
      <c r="E76" s="3" t="s">
        <v>31</v>
      </c>
      <c r="F76" s="3" t="s">
        <v>88</v>
      </c>
      <c r="G76" s="3" t="s">
        <v>90</v>
      </c>
      <c r="H76" s="10">
        <v>201730</v>
      </c>
      <c r="I76" s="10">
        <v>0</v>
      </c>
      <c r="J76" s="103">
        <f>J78</f>
        <v>141927.07999999999</v>
      </c>
      <c r="K76" s="103">
        <f>K77+K78</f>
        <v>225230</v>
      </c>
      <c r="L76" s="103">
        <f t="shared" ref="L76:O76" si="28">L77+L78</f>
        <v>225230</v>
      </c>
      <c r="M76" s="10">
        <f t="shared" si="28"/>
        <v>201730</v>
      </c>
      <c r="N76" s="10">
        <f t="shared" si="28"/>
        <v>0</v>
      </c>
      <c r="O76" s="10">
        <f t="shared" si="28"/>
        <v>147801.17000000001</v>
      </c>
      <c r="P76" s="10">
        <v>201730</v>
      </c>
      <c r="Q76" s="10">
        <v>0</v>
      </c>
      <c r="R76" s="29">
        <f t="shared" si="26"/>
        <v>65.622328286640325</v>
      </c>
      <c r="S76" s="29">
        <f t="shared" si="27"/>
        <v>104.13880846417753</v>
      </c>
    </row>
    <row r="77" spans="1:19" ht="24.75" customHeight="1" x14ac:dyDescent="0.2">
      <c r="A77" s="8" t="s">
        <v>237</v>
      </c>
      <c r="B77" s="3" t="s">
        <v>38</v>
      </c>
      <c r="C77" s="3" t="s">
        <v>29</v>
      </c>
      <c r="D77" s="3" t="s">
        <v>30</v>
      </c>
      <c r="E77" s="3" t="s">
        <v>31</v>
      </c>
      <c r="F77" s="3" t="s">
        <v>88</v>
      </c>
      <c r="G77" s="3">
        <v>830</v>
      </c>
      <c r="H77" s="10"/>
      <c r="I77" s="10"/>
      <c r="J77" s="103"/>
      <c r="K77" s="103"/>
      <c r="L77" s="103">
        <v>11440</v>
      </c>
      <c r="M77" s="10"/>
      <c r="N77" s="10"/>
      <c r="O77" s="10">
        <v>11440</v>
      </c>
      <c r="P77" s="10"/>
      <c r="Q77" s="10"/>
      <c r="R77" s="29"/>
      <c r="S77" s="29"/>
    </row>
    <row r="78" spans="1:19" ht="32.25" customHeight="1" x14ac:dyDescent="0.2">
      <c r="A78" s="8" t="s">
        <v>91</v>
      </c>
      <c r="B78" s="3" t="s">
        <v>38</v>
      </c>
      <c r="C78" s="3" t="s">
        <v>29</v>
      </c>
      <c r="D78" s="3" t="s">
        <v>30</v>
      </c>
      <c r="E78" s="3" t="s">
        <v>31</v>
      </c>
      <c r="F78" s="3" t="s">
        <v>88</v>
      </c>
      <c r="G78" s="3" t="s">
        <v>92</v>
      </c>
      <c r="H78" s="10">
        <v>201730</v>
      </c>
      <c r="I78" s="10">
        <v>0</v>
      </c>
      <c r="J78" s="103">
        <v>141927.07999999999</v>
      </c>
      <c r="K78" s="103">
        <v>225230</v>
      </c>
      <c r="L78" s="103">
        <v>213790</v>
      </c>
      <c r="M78" s="10">
        <v>201730</v>
      </c>
      <c r="N78" s="10">
        <v>0</v>
      </c>
      <c r="O78" s="87">
        <v>136361.17000000001</v>
      </c>
      <c r="P78" s="10">
        <v>201730</v>
      </c>
      <c r="Q78" s="10">
        <v>0</v>
      </c>
      <c r="R78" s="29">
        <f t="shared" si="26"/>
        <v>63.782763459469585</v>
      </c>
      <c r="S78" s="29">
        <f t="shared" si="27"/>
        <v>96.078331210647065</v>
      </c>
    </row>
    <row r="79" spans="1:19" ht="48.95" customHeight="1" x14ac:dyDescent="0.2">
      <c r="A79" s="13" t="s">
        <v>93</v>
      </c>
      <c r="B79" s="14" t="s">
        <v>38</v>
      </c>
      <c r="C79" s="14" t="s">
        <v>29</v>
      </c>
      <c r="D79" s="14" t="s">
        <v>30</v>
      </c>
      <c r="E79" s="14" t="s">
        <v>31</v>
      </c>
      <c r="F79" s="14" t="s">
        <v>94</v>
      </c>
      <c r="G79" s="15" t="s">
        <v>0</v>
      </c>
      <c r="H79" s="16">
        <v>92000</v>
      </c>
      <c r="I79" s="16">
        <v>0</v>
      </c>
      <c r="J79" s="102">
        <f t="shared" ref="J79:L80" si="29">J80</f>
        <v>197473.5</v>
      </c>
      <c r="K79" s="102">
        <f t="shared" si="29"/>
        <v>100000</v>
      </c>
      <c r="L79" s="102">
        <f t="shared" si="29"/>
        <v>227318.5</v>
      </c>
      <c r="M79" s="16">
        <v>8000</v>
      </c>
      <c r="N79" s="16">
        <v>0</v>
      </c>
      <c r="O79" s="16">
        <f>O80</f>
        <v>156985.1</v>
      </c>
      <c r="P79" s="16">
        <v>50000</v>
      </c>
      <c r="Q79" s="16">
        <v>0</v>
      </c>
      <c r="R79" s="29">
        <f t="shared" si="26"/>
        <v>69.059535409568511</v>
      </c>
      <c r="S79" s="29">
        <f t="shared" si="27"/>
        <v>79.496793240612035</v>
      </c>
    </row>
    <row r="80" spans="1:19" ht="48.95" customHeight="1" x14ac:dyDescent="0.2">
      <c r="A80" s="8" t="s">
        <v>45</v>
      </c>
      <c r="B80" s="3" t="s">
        <v>38</v>
      </c>
      <c r="C80" s="3" t="s">
        <v>29</v>
      </c>
      <c r="D80" s="3" t="s">
        <v>30</v>
      </c>
      <c r="E80" s="3" t="s">
        <v>31</v>
      </c>
      <c r="F80" s="3" t="s">
        <v>94</v>
      </c>
      <c r="G80" s="3" t="s">
        <v>46</v>
      </c>
      <c r="H80" s="10">
        <v>92000</v>
      </c>
      <c r="I80" s="10">
        <v>0</v>
      </c>
      <c r="J80" s="103">
        <f t="shared" si="29"/>
        <v>197473.5</v>
      </c>
      <c r="K80" s="103">
        <f t="shared" si="29"/>
        <v>100000</v>
      </c>
      <c r="L80" s="103">
        <f t="shared" si="29"/>
        <v>227318.5</v>
      </c>
      <c r="M80" s="10">
        <v>8000</v>
      </c>
      <c r="N80" s="10">
        <v>0</v>
      </c>
      <c r="O80" s="10">
        <f>O81</f>
        <v>156985.1</v>
      </c>
      <c r="P80" s="10">
        <v>50000</v>
      </c>
      <c r="Q80" s="10">
        <v>0</v>
      </c>
      <c r="R80" s="29">
        <f t="shared" si="26"/>
        <v>69.059535409568511</v>
      </c>
      <c r="S80" s="29">
        <f t="shared" si="27"/>
        <v>79.496793240612035</v>
      </c>
    </row>
    <row r="81" spans="1:19" ht="64.5" customHeight="1" x14ac:dyDescent="0.2">
      <c r="A81" s="8" t="s">
        <v>47</v>
      </c>
      <c r="B81" s="3" t="s">
        <v>38</v>
      </c>
      <c r="C81" s="3" t="s">
        <v>29</v>
      </c>
      <c r="D81" s="3" t="s">
        <v>30</v>
      </c>
      <c r="E81" s="3" t="s">
        <v>31</v>
      </c>
      <c r="F81" s="3" t="s">
        <v>94</v>
      </c>
      <c r="G81" s="3" t="s">
        <v>48</v>
      </c>
      <c r="H81" s="10">
        <v>92000</v>
      </c>
      <c r="I81" s="10">
        <v>0</v>
      </c>
      <c r="J81" s="103">
        <v>197473.5</v>
      </c>
      <c r="K81" s="103">
        <v>100000</v>
      </c>
      <c r="L81" s="103">
        <v>227318.5</v>
      </c>
      <c r="M81" s="10">
        <v>8000</v>
      </c>
      <c r="N81" s="10">
        <v>0</v>
      </c>
      <c r="O81" s="10">
        <v>156985.1</v>
      </c>
      <c r="P81" s="10">
        <v>50000</v>
      </c>
      <c r="Q81" s="10">
        <v>0</v>
      </c>
      <c r="R81" s="29">
        <f t="shared" si="26"/>
        <v>69.059535409568511</v>
      </c>
      <c r="S81" s="29">
        <f t="shared" si="27"/>
        <v>79.496793240612035</v>
      </c>
    </row>
    <row r="82" spans="1:19" ht="32.25" customHeight="1" x14ac:dyDescent="0.2">
      <c r="A82" s="13" t="s">
        <v>95</v>
      </c>
      <c r="B82" s="14" t="s">
        <v>38</v>
      </c>
      <c r="C82" s="14" t="s">
        <v>29</v>
      </c>
      <c r="D82" s="14" t="s">
        <v>30</v>
      </c>
      <c r="E82" s="14" t="s">
        <v>31</v>
      </c>
      <c r="F82" s="14" t="s">
        <v>96</v>
      </c>
      <c r="G82" s="15" t="s">
        <v>0</v>
      </c>
      <c r="H82" s="16">
        <v>4208000</v>
      </c>
      <c r="I82" s="16">
        <v>269864</v>
      </c>
      <c r="J82" s="102">
        <f t="shared" ref="J82:L83" si="30">J83</f>
        <v>3020748.62</v>
      </c>
      <c r="K82" s="102">
        <f t="shared" si="30"/>
        <v>4631700</v>
      </c>
      <c r="L82" s="102">
        <f t="shared" si="30"/>
        <v>2714908.73</v>
      </c>
      <c r="M82" s="16">
        <v>2269000</v>
      </c>
      <c r="N82" s="16">
        <v>0</v>
      </c>
      <c r="O82" s="16">
        <f>O83</f>
        <v>2066911.4</v>
      </c>
      <c r="P82" s="16">
        <v>2120000</v>
      </c>
      <c r="Q82" s="16">
        <v>0</v>
      </c>
      <c r="R82" s="29">
        <f t="shared" si="26"/>
        <v>76.131892654822323</v>
      </c>
      <c r="S82" s="29">
        <f t="shared" si="27"/>
        <v>68.423813432049158</v>
      </c>
    </row>
    <row r="83" spans="1:19" ht="64.5" customHeight="1" x14ac:dyDescent="0.2">
      <c r="A83" s="8" t="s">
        <v>59</v>
      </c>
      <c r="B83" s="3" t="s">
        <v>38</v>
      </c>
      <c r="C83" s="3" t="s">
        <v>29</v>
      </c>
      <c r="D83" s="3" t="s">
        <v>30</v>
      </c>
      <c r="E83" s="3" t="s">
        <v>31</v>
      </c>
      <c r="F83" s="3" t="s">
        <v>96</v>
      </c>
      <c r="G83" s="3" t="s">
        <v>60</v>
      </c>
      <c r="H83" s="10">
        <v>4208000</v>
      </c>
      <c r="I83" s="10">
        <v>269864</v>
      </c>
      <c r="J83" s="103">
        <f t="shared" si="30"/>
        <v>3020748.62</v>
      </c>
      <c r="K83" s="103">
        <f t="shared" si="30"/>
        <v>4631700</v>
      </c>
      <c r="L83" s="103">
        <f t="shared" si="30"/>
        <v>2714908.73</v>
      </c>
      <c r="M83" s="10">
        <v>2269000</v>
      </c>
      <c r="N83" s="10">
        <v>0</v>
      </c>
      <c r="O83" s="10">
        <f>O84</f>
        <v>2066911.4</v>
      </c>
      <c r="P83" s="10">
        <v>2120000</v>
      </c>
      <c r="Q83" s="10">
        <v>0</v>
      </c>
      <c r="R83" s="29">
        <f t="shared" si="26"/>
        <v>76.131892654822323</v>
      </c>
      <c r="S83" s="29">
        <f t="shared" si="27"/>
        <v>68.423813432049158</v>
      </c>
    </row>
    <row r="84" spans="1:19" ht="32.25" customHeight="1" x14ac:dyDescent="0.2">
      <c r="A84" s="63" t="s">
        <v>61</v>
      </c>
      <c r="B84" s="3" t="s">
        <v>38</v>
      </c>
      <c r="C84" s="3" t="s">
        <v>29</v>
      </c>
      <c r="D84" s="3" t="s">
        <v>30</v>
      </c>
      <c r="E84" s="3" t="s">
        <v>31</v>
      </c>
      <c r="F84" s="62" t="s">
        <v>96</v>
      </c>
      <c r="G84" s="62" t="s">
        <v>62</v>
      </c>
      <c r="H84" s="10">
        <v>4208000</v>
      </c>
      <c r="I84" s="10">
        <v>269864</v>
      </c>
      <c r="J84" s="103">
        <v>3020748.62</v>
      </c>
      <c r="K84" s="103">
        <v>4631700</v>
      </c>
      <c r="L84" s="103">
        <v>2714908.73</v>
      </c>
      <c r="M84" s="10">
        <v>2269000</v>
      </c>
      <c r="N84" s="10">
        <v>0</v>
      </c>
      <c r="O84" s="75">
        <v>2066911.4</v>
      </c>
      <c r="P84" s="10">
        <v>2120000</v>
      </c>
      <c r="Q84" s="10">
        <v>0</v>
      </c>
      <c r="R84" s="29">
        <f t="shared" si="26"/>
        <v>76.131892654822323</v>
      </c>
      <c r="S84" s="29">
        <f t="shared" si="27"/>
        <v>68.423813432049158</v>
      </c>
    </row>
    <row r="85" spans="1:19" ht="32.25" customHeight="1" x14ac:dyDescent="0.25">
      <c r="A85" s="64" t="s">
        <v>121</v>
      </c>
      <c r="B85" s="17" t="s">
        <v>38</v>
      </c>
      <c r="C85" s="17" t="s">
        <v>29</v>
      </c>
      <c r="D85" s="17" t="s">
        <v>30</v>
      </c>
      <c r="E85" s="19" t="s">
        <v>31</v>
      </c>
      <c r="F85" s="19" t="s">
        <v>251</v>
      </c>
      <c r="G85" s="65"/>
      <c r="H85" s="61"/>
      <c r="I85" s="10"/>
      <c r="J85" s="103"/>
      <c r="K85" s="103"/>
      <c r="L85" s="103">
        <f>L86</f>
        <v>210527</v>
      </c>
      <c r="M85" s="74">
        <f t="shared" ref="M85:O85" si="31">M86</f>
        <v>0</v>
      </c>
      <c r="N85" s="74">
        <f t="shared" si="31"/>
        <v>0</v>
      </c>
      <c r="O85" s="95">
        <f t="shared" si="31"/>
        <v>210527</v>
      </c>
      <c r="P85" s="10"/>
      <c r="Q85" s="10"/>
      <c r="R85" s="29">
        <f t="shared" si="26"/>
        <v>100</v>
      </c>
      <c r="S85" s="29" t="e">
        <f t="shared" si="27"/>
        <v>#DIV/0!</v>
      </c>
    </row>
    <row r="86" spans="1:19" ht="45" customHeight="1" x14ac:dyDescent="0.2">
      <c r="A86" s="43" t="s">
        <v>59</v>
      </c>
      <c r="B86" s="18" t="s">
        <v>38</v>
      </c>
      <c r="C86" s="18" t="s">
        <v>29</v>
      </c>
      <c r="D86" s="18" t="s">
        <v>30</v>
      </c>
      <c r="E86" s="42" t="s">
        <v>31</v>
      </c>
      <c r="F86" s="42" t="s">
        <v>251</v>
      </c>
      <c r="G86" s="66">
        <v>600</v>
      </c>
      <c r="H86" s="61"/>
      <c r="I86" s="10"/>
      <c r="J86" s="103"/>
      <c r="K86" s="103"/>
      <c r="L86" s="103">
        <f>L87</f>
        <v>210527</v>
      </c>
      <c r="M86" s="74">
        <f t="shared" ref="M86:O86" si="32">M87</f>
        <v>0</v>
      </c>
      <c r="N86" s="74">
        <f t="shared" si="32"/>
        <v>0</v>
      </c>
      <c r="O86" s="95">
        <f t="shared" si="32"/>
        <v>210527</v>
      </c>
      <c r="P86" s="10"/>
      <c r="Q86" s="10"/>
      <c r="R86" s="29">
        <f t="shared" si="26"/>
        <v>100</v>
      </c>
      <c r="S86" s="29" t="e">
        <f t="shared" si="27"/>
        <v>#DIV/0!</v>
      </c>
    </row>
    <row r="87" spans="1:19" ht="32.25" customHeight="1" x14ac:dyDescent="0.2">
      <c r="A87" s="56" t="s">
        <v>61</v>
      </c>
      <c r="B87" s="18" t="s">
        <v>38</v>
      </c>
      <c r="C87" s="18" t="s">
        <v>29</v>
      </c>
      <c r="D87" s="18" t="s">
        <v>30</v>
      </c>
      <c r="E87" s="42" t="s">
        <v>31</v>
      </c>
      <c r="F87" s="42" t="s">
        <v>251</v>
      </c>
      <c r="G87" s="66">
        <v>610</v>
      </c>
      <c r="H87" s="61"/>
      <c r="I87" s="10"/>
      <c r="J87" s="103"/>
      <c r="K87" s="103"/>
      <c r="L87" s="103">
        <v>210527</v>
      </c>
      <c r="M87" s="10"/>
      <c r="N87" s="10"/>
      <c r="O87" s="10">
        <v>210527</v>
      </c>
      <c r="P87" s="10"/>
      <c r="Q87" s="10"/>
      <c r="R87" s="29">
        <f t="shared" si="26"/>
        <v>100</v>
      </c>
      <c r="S87" s="29" t="e">
        <f t="shared" si="27"/>
        <v>#DIV/0!</v>
      </c>
    </row>
    <row r="88" spans="1:19" ht="32.25" customHeight="1" x14ac:dyDescent="0.2">
      <c r="A88" s="41" t="s">
        <v>238</v>
      </c>
      <c r="B88" s="14" t="s">
        <v>38</v>
      </c>
      <c r="C88" s="14" t="s">
        <v>29</v>
      </c>
      <c r="D88" s="14" t="s">
        <v>30</v>
      </c>
      <c r="E88" s="14" t="s">
        <v>31</v>
      </c>
      <c r="F88" s="32" t="s">
        <v>239</v>
      </c>
      <c r="G88" s="42"/>
      <c r="H88" s="10"/>
      <c r="I88" s="10"/>
      <c r="J88" s="103"/>
      <c r="K88" s="103"/>
      <c r="L88" s="103">
        <f>L89</f>
        <v>1688227.47</v>
      </c>
      <c r="M88" s="10">
        <f t="shared" ref="M88:O88" si="33">M89</f>
        <v>0</v>
      </c>
      <c r="N88" s="10">
        <f t="shared" si="33"/>
        <v>0</v>
      </c>
      <c r="O88" s="10">
        <f t="shared" si="33"/>
        <v>833421.09</v>
      </c>
      <c r="P88" s="10"/>
      <c r="Q88" s="10"/>
      <c r="R88" s="29">
        <f t="shared" si="26"/>
        <v>49.366634817285608</v>
      </c>
      <c r="S88" s="29" t="e">
        <f t="shared" si="27"/>
        <v>#DIV/0!</v>
      </c>
    </row>
    <row r="89" spans="1:19" ht="48" customHeight="1" x14ac:dyDescent="0.2">
      <c r="A89" s="25" t="s">
        <v>59</v>
      </c>
      <c r="B89" s="26" t="s">
        <v>38</v>
      </c>
      <c r="C89" s="26" t="s">
        <v>29</v>
      </c>
      <c r="D89" s="26" t="s">
        <v>30</v>
      </c>
      <c r="E89" s="26" t="s">
        <v>31</v>
      </c>
      <c r="F89" s="36" t="s">
        <v>239</v>
      </c>
      <c r="G89" s="42" t="s">
        <v>60</v>
      </c>
      <c r="H89" s="10"/>
      <c r="I89" s="10"/>
      <c r="J89" s="103"/>
      <c r="K89" s="103"/>
      <c r="L89" s="103">
        <f>L90</f>
        <v>1688227.47</v>
      </c>
      <c r="M89" s="10">
        <f t="shared" ref="M89:N89" si="34">M90</f>
        <v>0</v>
      </c>
      <c r="N89" s="10">
        <f t="shared" si="34"/>
        <v>0</v>
      </c>
      <c r="O89" s="10">
        <v>833421.09</v>
      </c>
      <c r="P89" s="10"/>
      <c r="Q89" s="10"/>
      <c r="R89" s="29">
        <f t="shared" si="26"/>
        <v>49.366634817285608</v>
      </c>
      <c r="S89" s="29" t="e">
        <f t="shared" si="27"/>
        <v>#DIV/0!</v>
      </c>
    </row>
    <row r="90" spans="1:19" ht="32.25" customHeight="1" x14ac:dyDescent="0.2">
      <c r="A90" s="43" t="s">
        <v>61</v>
      </c>
      <c r="B90" s="44" t="s">
        <v>38</v>
      </c>
      <c r="C90" s="44" t="s">
        <v>29</v>
      </c>
      <c r="D90" s="44" t="s">
        <v>30</v>
      </c>
      <c r="E90" s="44" t="s">
        <v>31</v>
      </c>
      <c r="F90" s="45" t="s">
        <v>239</v>
      </c>
      <c r="G90" s="45" t="s">
        <v>62</v>
      </c>
      <c r="H90" s="10"/>
      <c r="I90" s="10"/>
      <c r="J90" s="103"/>
      <c r="K90" s="103"/>
      <c r="L90" s="103">
        <v>1688227.47</v>
      </c>
      <c r="M90" s="10"/>
      <c r="N90" s="10"/>
      <c r="O90" s="88">
        <v>833421.09</v>
      </c>
      <c r="P90" s="10"/>
      <c r="Q90" s="10"/>
      <c r="R90" s="29">
        <f t="shared" si="26"/>
        <v>49.366634817285608</v>
      </c>
      <c r="S90" s="29" t="e">
        <f t="shared" si="27"/>
        <v>#DIV/0!</v>
      </c>
    </row>
    <row r="91" spans="1:19" ht="32.25" customHeight="1" x14ac:dyDescent="0.2">
      <c r="A91" s="13" t="s">
        <v>97</v>
      </c>
      <c r="B91" s="14" t="s">
        <v>38</v>
      </c>
      <c r="C91" s="14" t="s">
        <v>29</v>
      </c>
      <c r="D91" s="14" t="s">
        <v>30</v>
      </c>
      <c r="E91" s="14" t="s">
        <v>31</v>
      </c>
      <c r="F91" s="14" t="s">
        <v>98</v>
      </c>
      <c r="G91" s="15" t="s">
        <v>0</v>
      </c>
      <c r="H91" s="16">
        <v>2619811</v>
      </c>
      <c r="I91" s="16">
        <v>0</v>
      </c>
      <c r="J91" s="102">
        <f>J92+J94+J96</f>
        <v>1980936.4</v>
      </c>
      <c r="K91" s="102">
        <f>K92+K94+K96</f>
        <v>2403020</v>
      </c>
      <c r="L91" s="102">
        <f t="shared" ref="L91:N91" si="35">L92+L94+L96</f>
        <v>2928294.66</v>
      </c>
      <c r="M91" s="16">
        <f t="shared" si="35"/>
        <v>2662400</v>
      </c>
      <c r="N91" s="16">
        <f t="shared" si="35"/>
        <v>0</v>
      </c>
      <c r="O91" s="16">
        <f>O92+O94+O96</f>
        <v>2190844.2199999997</v>
      </c>
      <c r="P91" s="16">
        <v>2705537</v>
      </c>
      <c r="Q91" s="16">
        <v>0</v>
      </c>
      <c r="R91" s="29">
        <f t="shared" si="26"/>
        <v>74.816385452138874</v>
      </c>
      <c r="S91" s="29">
        <f t="shared" si="27"/>
        <v>110.5963937055223</v>
      </c>
    </row>
    <row r="92" spans="1:19" ht="127.9" customHeight="1" x14ac:dyDescent="0.2">
      <c r="A92" s="8" t="s">
        <v>41</v>
      </c>
      <c r="B92" s="3" t="s">
        <v>38</v>
      </c>
      <c r="C92" s="3" t="s">
        <v>29</v>
      </c>
      <c r="D92" s="3" t="s">
        <v>30</v>
      </c>
      <c r="E92" s="3" t="s">
        <v>31</v>
      </c>
      <c r="F92" s="3" t="s">
        <v>98</v>
      </c>
      <c r="G92" s="3" t="s">
        <v>42</v>
      </c>
      <c r="H92" s="10">
        <v>1746487</v>
      </c>
      <c r="I92" s="10">
        <v>0</v>
      </c>
      <c r="J92" s="103">
        <f>J93</f>
        <v>1341488.69</v>
      </c>
      <c r="K92" s="103">
        <f>K93</f>
        <v>1832520</v>
      </c>
      <c r="L92" s="103">
        <f t="shared" ref="L92:O92" si="36">L93</f>
        <v>1832520</v>
      </c>
      <c r="M92" s="10">
        <f t="shared" si="36"/>
        <v>1764200</v>
      </c>
      <c r="N92" s="10">
        <f t="shared" si="36"/>
        <v>0</v>
      </c>
      <c r="O92" s="10">
        <f t="shared" si="36"/>
        <v>1550121.46</v>
      </c>
      <c r="P92" s="10">
        <v>1781537</v>
      </c>
      <c r="Q92" s="10">
        <v>0</v>
      </c>
      <c r="R92" s="29">
        <f t="shared" si="26"/>
        <v>84.589606661864536</v>
      </c>
      <c r="S92" s="29">
        <f t="shared" si="27"/>
        <v>115.55233164134988</v>
      </c>
    </row>
    <row r="93" spans="1:19" ht="32.25" customHeight="1" x14ac:dyDescent="0.2">
      <c r="A93" s="8" t="s">
        <v>99</v>
      </c>
      <c r="B93" s="3" t="s">
        <v>38</v>
      </c>
      <c r="C93" s="3" t="s">
        <v>29</v>
      </c>
      <c r="D93" s="3" t="s">
        <v>30</v>
      </c>
      <c r="E93" s="3" t="s">
        <v>31</v>
      </c>
      <c r="F93" s="3" t="s">
        <v>98</v>
      </c>
      <c r="G93" s="3" t="s">
        <v>100</v>
      </c>
      <c r="H93" s="10">
        <v>1746487</v>
      </c>
      <c r="I93" s="10">
        <v>0</v>
      </c>
      <c r="J93" s="103">
        <v>1341488.69</v>
      </c>
      <c r="K93" s="103">
        <v>1832520</v>
      </c>
      <c r="L93" s="103">
        <v>1832520</v>
      </c>
      <c r="M93" s="10">
        <v>1764200</v>
      </c>
      <c r="N93" s="10">
        <v>0</v>
      </c>
      <c r="O93" s="89">
        <v>1550121.46</v>
      </c>
      <c r="P93" s="10">
        <v>1781537</v>
      </c>
      <c r="Q93" s="10">
        <v>0</v>
      </c>
      <c r="R93" s="29">
        <f t="shared" si="26"/>
        <v>84.589606661864536</v>
      </c>
      <c r="S93" s="29">
        <f t="shared" si="27"/>
        <v>115.55233164134988</v>
      </c>
    </row>
    <row r="94" spans="1:19" ht="48.95" customHeight="1" x14ac:dyDescent="0.2">
      <c r="A94" s="8" t="s">
        <v>45</v>
      </c>
      <c r="B94" s="3" t="s">
        <v>38</v>
      </c>
      <c r="C94" s="3" t="s">
        <v>29</v>
      </c>
      <c r="D94" s="3" t="s">
        <v>30</v>
      </c>
      <c r="E94" s="3" t="s">
        <v>31</v>
      </c>
      <c r="F94" s="3" t="s">
        <v>98</v>
      </c>
      <c r="G94" s="3" t="s">
        <v>46</v>
      </c>
      <c r="H94" s="10">
        <v>872124</v>
      </c>
      <c r="I94" s="10">
        <v>0</v>
      </c>
      <c r="J94" s="103">
        <f>J95</f>
        <v>639005.36</v>
      </c>
      <c r="K94" s="103">
        <f>K95</f>
        <v>570000</v>
      </c>
      <c r="L94" s="103">
        <f t="shared" ref="L94:O94" si="37">L95</f>
        <v>1095274.6599999999</v>
      </c>
      <c r="M94" s="10">
        <f t="shared" si="37"/>
        <v>897000</v>
      </c>
      <c r="N94" s="10">
        <f t="shared" si="37"/>
        <v>0</v>
      </c>
      <c r="O94" s="10">
        <f t="shared" si="37"/>
        <v>640624.30000000005</v>
      </c>
      <c r="P94" s="10">
        <v>922800</v>
      </c>
      <c r="Q94" s="10">
        <v>0</v>
      </c>
      <c r="R94" s="29">
        <f t="shared" si="26"/>
        <v>58.489831217313117</v>
      </c>
      <c r="S94" s="29">
        <f t="shared" si="27"/>
        <v>100.25335311741361</v>
      </c>
    </row>
    <row r="95" spans="1:19" ht="64.5" customHeight="1" x14ac:dyDescent="0.2">
      <c r="A95" s="8" t="s">
        <v>47</v>
      </c>
      <c r="B95" s="3" t="s">
        <v>38</v>
      </c>
      <c r="C95" s="3" t="s">
        <v>29</v>
      </c>
      <c r="D95" s="3" t="s">
        <v>30</v>
      </c>
      <c r="E95" s="3" t="s">
        <v>31</v>
      </c>
      <c r="F95" s="3" t="s">
        <v>98</v>
      </c>
      <c r="G95" s="3" t="s">
        <v>48</v>
      </c>
      <c r="H95" s="10">
        <v>872124</v>
      </c>
      <c r="I95" s="10">
        <v>0</v>
      </c>
      <c r="J95" s="103">
        <v>639005.36</v>
      </c>
      <c r="K95" s="103">
        <v>570000</v>
      </c>
      <c r="L95" s="103">
        <v>1095274.6599999999</v>
      </c>
      <c r="M95" s="10">
        <v>897000</v>
      </c>
      <c r="N95" s="10">
        <v>0</v>
      </c>
      <c r="O95" s="87">
        <v>640624.30000000005</v>
      </c>
      <c r="P95" s="10">
        <v>922800</v>
      </c>
      <c r="Q95" s="10">
        <v>0</v>
      </c>
      <c r="R95" s="29">
        <f t="shared" si="26"/>
        <v>58.489831217313117</v>
      </c>
      <c r="S95" s="29">
        <f t="shared" si="27"/>
        <v>100.25335311741361</v>
      </c>
    </row>
    <row r="96" spans="1:19" ht="27.75" customHeight="1" x14ac:dyDescent="0.2">
      <c r="A96" s="8" t="s">
        <v>89</v>
      </c>
      <c r="B96" s="3" t="s">
        <v>38</v>
      </c>
      <c r="C96" s="3" t="s">
        <v>29</v>
      </c>
      <c r="D96" s="3" t="s">
        <v>30</v>
      </c>
      <c r="E96" s="3" t="s">
        <v>31</v>
      </c>
      <c r="F96" s="3" t="s">
        <v>98</v>
      </c>
      <c r="G96" s="3" t="s">
        <v>90</v>
      </c>
      <c r="H96" s="10">
        <v>1200</v>
      </c>
      <c r="I96" s="10">
        <v>0</v>
      </c>
      <c r="J96" s="103">
        <f>J97</f>
        <v>442.35</v>
      </c>
      <c r="K96" s="103">
        <f>K97</f>
        <v>500</v>
      </c>
      <c r="L96" s="103">
        <f>L97</f>
        <v>500</v>
      </c>
      <c r="M96" s="103">
        <f t="shared" ref="M96:O96" si="38">M97</f>
        <v>1200</v>
      </c>
      <c r="N96" s="103">
        <f t="shared" si="38"/>
        <v>0</v>
      </c>
      <c r="O96" s="103">
        <f t="shared" si="38"/>
        <v>98.46</v>
      </c>
      <c r="P96" s="10">
        <v>1200</v>
      </c>
      <c r="Q96" s="10">
        <v>0</v>
      </c>
      <c r="R96" s="29">
        <f t="shared" si="26"/>
        <v>19.692</v>
      </c>
      <c r="S96" s="29">
        <f t="shared" si="27"/>
        <v>22.258392675483211</v>
      </c>
    </row>
    <row r="97" spans="1:19" ht="32.25" customHeight="1" x14ac:dyDescent="0.2">
      <c r="A97" s="8" t="s">
        <v>91</v>
      </c>
      <c r="B97" s="3" t="s">
        <v>38</v>
      </c>
      <c r="C97" s="3" t="s">
        <v>29</v>
      </c>
      <c r="D97" s="3" t="s">
        <v>30</v>
      </c>
      <c r="E97" s="3" t="s">
        <v>31</v>
      </c>
      <c r="F97" s="3" t="s">
        <v>98</v>
      </c>
      <c r="G97" s="3" t="s">
        <v>92</v>
      </c>
      <c r="H97" s="10">
        <v>1200</v>
      </c>
      <c r="I97" s="10">
        <v>0</v>
      </c>
      <c r="J97" s="103">
        <v>442.35</v>
      </c>
      <c r="K97" s="103">
        <v>500</v>
      </c>
      <c r="L97" s="103">
        <v>500</v>
      </c>
      <c r="M97" s="10">
        <v>1200</v>
      </c>
      <c r="N97" s="10">
        <v>0</v>
      </c>
      <c r="O97" s="10">
        <v>98.46</v>
      </c>
      <c r="P97" s="10">
        <v>1200</v>
      </c>
      <c r="Q97" s="10">
        <v>0</v>
      </c>
      <c r="R97" s="29">
        <f t="shared" si="26"/>
        <v>19.692</v>
      </c>
      <c r="S97" s="29">
        <f t="shared" si="27"/>
        <v>22.258392675483211</v>
      </c>
    </row>
    <row r="98" spans="1:19" ht="48.95" customHeight="1" x14ac:dyDescent="0.2">
      <c r="A98" s="13" t="s">
        <v>101</v>
      </c>
      <c r="B98" s="14" t="s">
        <v>38</v>
      </c>
      <c r="C98" s="14" t="s">
        <v>29</v>
      </c>
      <c r="D98" s="14" t="s">
        <v>30</v>
      </c>
      <c r="E98" s="14" t="s">
        <v>31</v>
      </c>
      <c r="F98" s="14" t="s">
        <v>102</v>
      </c>
      <c r="G98" s="15" t="s">
        <v>0</v>
      </c>
      <c r="H98" s="16">
        <v>1569426</v>
      </c>
      <c r="I98" s="16">
        <v>0</v>
      </c>
      <c r="J98" s="102">
        <f>J99</f>
        <v>1034221.71</v>
      </c>
      <c r="K98" s="102">
        <f>K99</f>
        <v>1614300</v>
      </c>
      <c r="L98" s="102">
        <f t="shared" ref="L98:O98" si="39">L99</f>
        <v>1614300</v>
      </c>
      <c r="M98" s="16">
        <f t="shared" si="39"/>
        <v>1616058</v>
      </c>
      <c r="N98" s="16">
        <f t="shared" si="39"/>
        <v>0</v>
      </c>
      <c r="O98" s="16">
        <f t="shared" si="39"/>
        <v>1100111.1299999999</v>
      </c>
      <c r="P98" s="16">
        <v>1669914</v>
      </c>
      <c r="Q98" s="16">
        <v>0</v>
      </c>
      <c r="R98" s="29">
        <f t="shared" si="26"/>
        <v>68.147874001115028</v>
      </c>
      <c r="S98" s="29">
        <f t="shared" si="27"/>
        <v>106.37091828211574</v>
      </c>
    </row>
    <row r="99" spans="1:19" ht="64.5" customHeight="1" x14ac:dyDescent="0.2">
      <c r="A99" s="8" t="s">
        <v>59</v>
      </c>
      <c r="B99" s="3" t="s">
        <v>38</v>
      </c>
      <c r="C99" s="3" t="s">
        <v>29</v>
      </c>
      <c r="D99" s="3" t="s">
        <v>30</v>
      </c>
      <c r="E99" s="3" t="s">
        <v>31</v>
      </c>
      <c r="F99" s="3" t="s">
        <v>102</v>
      </c>
      <c r="G99" s="3" t="s">
        <v>60</v>
      </c>
      <c r="H99" s="10">
        <v>1569426</v>
      </c>
      <c r="I99" s="10">
        <v>0</v>
      </c>
      <c r="J99" s="103">
        <f>J100</f>
        <v>1034221.71</v>
      </c>
      <c r="K99" s="103">
        <f>K100</f>
        <v>1614300</v>
      </c>
      <c r="L99" s="103">
        <f t="shared" ref="L99:O99" si="40">L100</f>
        <v>1614300</v>
      </c>
      <c r="M99" s="10">
        <f t="shared" si="40"/>
        <v>1616058</v>
      </c>
      <c r="N99" s="10">
        <f t="shared" si="40"/>
        <v>0</v>
      </c>
      <c r="O99" s="10">
        <f t="shared" si="40"/>
        <v>1100111.1299999999</v>
      </c>
      <c r="P99" s="10">
        <v>1669914</v>
      </c>
      <c r="Q99" s="10">
        <v>0</v>
      </c>
      <c r="R99" s="29">
        <f t="shared" si="26"/>
        <v>68.147874001115028</v>
      </c>
      <c r="S99" s="29">
        <f t="shared" si="27"/>
        <v>106.37091828211574</v>
      </c>
    </row>
    <row r="100" spans="1:19" ht="23.25" customHeight="1" x14ac:dyDescent="0.2">
      <c r="A100" s="8" t="s">
        <v>61</v>
      </c>
      <c r="B100" s="3" t="s">
        <v>38</v>
      </c>
      <c r="C100" s="3" t="s">
        <v>29</v>
      </c>
      <c r="D100" s="3" t="s">
        <v>30</v>
      </c>
      <c r="E100" s="3" t="s">
        <v>31</v>
      </c>
      <c r="F100" s="3" t="s">
        <v>102</v>
      </c>
      <c r="G100" s="3" t="s">
        <v>62</v>
      </c>
      <c r="H100" s="10">
        <v>1569426</v>
      </c>
      <c r="I100" s="10">
        <v>0</v>
      </c>
      <c r="J100" s="103">
        <v>1034221.71</v>
      </c>
      <c r="K100" s="103">
        <v>1614300</v>
      </c>
      <c r="L100" s="103">
        <v>1614300</v>
      </c>
      <c r="M100" s="10">
        <v>1616058</v>
      </c>
      <c r="N100" s="10">
        <v>0</v>
      </c>
      <c r="O100" s="87">
        <v>1100111.1299999999</v>
      </c>
      <c r="P100" s="10">
        <v>1669914</v>
      </c>
      <c r="Q100" s="10">
        <v>0</v>
      </c>
      <c r="R100" s="29">
        <f t="shared" si="26"/>
        <v>68.147874001115028</v>
      </c>
      <c r="S100" s="29">
        <f t="shared" si="27"/>
        <v>106.37091828211574</v>
      </c>
    </row>
    <row r="101" spans="1:19" ht="80.099999999999994" customHeight="1" x14ac:dyDescent="0.2">
      <c r="A101" s="13" t="s">
        <v>103</v>
      </c>
      <c r="B101" s="14" t="s">
        <v>38</v>
      </c>
      <c r="C101" s="14" t="s">
        <v>29</v>
      </c>
      <c r="D101" s="14" t="s">
        <v>30</v>
      </c>
      <c r="E101" s="14" t="s">
        <v>31</v>
      </c>
      <c r="F101" s="14" t="s">
        <v>104</v>
      </c>
      <c r="G101" s="15" t="s">
        <v>0</v>
      </c>
      <c r="H101" s="16">
        <v>100000</v>
      </c>
      <c r="I101" s="16">
        <v>282888</v>
      </c>
      <c r="J101" s="102">
        <f>J102+J104</f>
        <v>344635</v>
      </c>
      <c r="K101" s="102">
        <f>K102</f>
        <v>100000</v>
      </c>
      <c r="L101" s="102">
        <f>L102+L104</f>
        <v>230015.46</v>
      </c>
      <c r="M101" s="16">
        <v>0</v>
      </c>
      <c r="N101" s="16">
        <v>0</v>
      </c>
      <c r="O101" s="16">
        <f>O102+O104</f>
        <v>226840</v>
      </c>
      <c r="P101" s="16">
        <v>0</v>
      </c>
      <c r="Q101" s="16">
        <v>0</v>
      </c>
      <c r="R101" s="29">
        <f t="shared" si="26"/>
        <v>98.619458013822197</v>
      </c>
      <c r="S101" s="29">
        <f t="shared" si="27"/>
        <v>65.820360671434997</v>
      </c>
    </row>
    <row r="102" spans="1:19" ht="48.95" customHeight="1" x14ac:dyDescent="0.2">
      <c r="A102" s="8" t="s">
        <v>45</v>
      </c>
      <c r="B102" s="3" t="s">
        <v>38</v>
      </c>
      <c r="C102" s="3" t="s">
        <v>29</v>
      </c>
      <c r="D102" s="3" t="s">
        <v>30</v>
      </c>
      <c r="E102" s="3" t="s">
        <v>31</v>
      </c>
      <c r="F102" s="3" t="s">
        <v>104</v>
      </c>
      <c r="G102" s="3" t="s">
        <v>46</v>
      </c>
      <c r="H102" s="10">
        <v>100000</v>
      </c>
      <c r="I102" s="10">
        <v>282888</v>
      </c>
      <c r="J102" s="103">
        <f>J103</f>
        <v>293917</v>
      </c>
      <c r="K102" s="103">
        <v>100000</v>
      </c>
      <c r="L102" s="103">
        <f>L103</f>
        <v>144015.46</v>
      </c>
      <c r="M102" s="10">
        <v>0</v>
      </c>
      <c r="N102" s="10">
        <v>0</v>
      </c>
      <c r="O102" s="10">
        <f>O103</f>
        <v>140840</v>
      </c>
      <c r="P102" s="10">
        <v>0</v>
      </c>
      <c r="Q102" s="10">
        <v>0</v>
      </c>
      <c r="R102" s="29">
        <f t="shared" si="26"/>
        <v>97.795056169664008</v>
      </c>
      <c r="S102" s="29">
        <f t="shared" si="27"/>
        <v>47.918289857340682</v>
      </c>
    </row>
    <row r="103" spans="1:19" ht="52.5" customHeight="1" x14ac:dyDescent="0.2">
      <c r="A103" s="8" t="s">
        <v>47</v>
      </c>
      <c r="B103" s="3" t="s">
        <v>38</v>
      </c>
      <c r="C103" s="3" t="s">
        <v>29</v>
      </c>
      <c r="D103" s="3" t="s">
        <v>30</v>
      </c>
      <c r="E103" s="3" t="s">
        <v>31</v>
      </c>
      <c r="F103" s="3" t="s">
        <v>104</v>
      </c>
      <c r="G103" s="3" t="s">
        <v>48</v>
      </c>
      <c r="H103" s="10">
        <v>100000</v>
      </c>
      <c r="I103" s="10">
        <v>282888</v>
      </c>
      <c r="J103" s="103">
        <v>293917</v>
      </c>
      <c r="K103" s="103">
        <v>100000</v>
      </c>
      <c r="L103" s="103">
        <v>144015.46</v>
      </c>
      <c r="M103" s="10">
        <v>0</v>
      </c>
      <c r="N103" s="10">
        <v>0</v>
      </c>
      <c r="O103" s="87">
        <v>140840</v>
      </c>
      <c r="P103" s="10">
        <v>0</v>
      </c>
      <c r="Q103" s="10">
        <v>0</v>
      </c>
      <c r="R103" s="29">
        <f t="shared" si="26"/>
        <v>97.795056169664008</v>
      </c>
      <c r="S103" s="29">
        <f t="shared" si="27"/>
        <v>47.918289857340682</v>
      </c>
    </row>
    <row r="104" spans="1:19" ht="27.75" customHeight="1" x14ac:dyDescent="0.2">
      <c r="A104" s="8" t="s">
        <v>89</v>
      </c>
      <c r="B104" s="3" t="s">
        <v>38</v>
      </c>
      <c r="C104" s="3" t="s">
        <v>29</v>
      </c>
      <c r="D104" s="3" t="s">
        <v>30</v>
      </c>
      <c r="E104" s="3" t="s">
        <v>31</v>
      </c>
      <c r="F104" s="3" t="s">
        <v>104</v>
      </c>
      <c r="G104" s="3">
        <v>800</v>
      </c>
      <c r="H104" s="10"/>
      <c r="I104" s="10"/>
      <c r="J104" s="103">
        <f>J105+J106</f>
        <v>50718</v>
      </c>
      <c r="K104" s="103"/>
      <c r="L104" s="103">
        <f>L105+L106</f>
        <v>86000</v>
      </c>
      <c r="M104" s="103">
        <f t="shared" ref="M104:O104" si="41">M105+M106</f>
        <v>0</v>
      </c>
      <c r="N104" s="103">
        <f t="shared" si="41"/>
        <v>0</v>
      </c>
      <c r="O104" s="103">
        <f t="shared" si="41"/>
        <v>86000</v>
      </c>
      <c r="P104" s="10"/>
      <c r="Q104" s="10"/>
      <c r="R104" s="29">
        <f t="shared" si="26"/>
        <v>100</v>
      </c>
      <c r="S104" s="29">
        <f t="shared" si="27"/>
        <v>169.56504594029732</v>
      </c>
    </row>
    <row r="105" spans="1:19" ht="27.75" customHeight="1" x14ac:dyDescent="0.2">
      <c r="A105" s="8" t="s">
        <v>237</v>
      </c>
      <c r="B105" s="3" t="s">
        <v>38</v>
      </c>
      <c r="C105" s="3" t="s">
        <v>29</v>
      </c>
      <c r="D105" s="3" t="s">
        <v>30</v>
      </c>
      <c r="E105" s="3" t="s">
        <v>31</v>
      </c>
      <c r="F105" s="3" t="s">
        <v>104</v>
      </c>
      <c r="G105" s="3">
        <v>830</v>
      </c>
      <c r="H105" s="10"/>
      <c r="I105" s="10"/>
      <c r="J105" s="103">
        <v>13218</v>
      </c>
      <c r="K105" s="103"/>
      <c r="L105" s="103">
        <v>36000</v>
      </c>
      <c r="M105" s="10"/>
      <c r="N105" s="10"/>
      <c r="O105" s="10">
        <v>36000</v>
      </c>
      <c r="P105" s="10"/>
      <c r="Q105" s="10"/>
      <c r="R105" s="29">
        <f t="shared" si="26"/>
        <v>100</v>
      </c>
      <c r="S105" s="29">
        <f t="shared" si="27"/>
        <v>272.35587834770769</v>
      </c>
    </row>
    <row r="106" spans="1:19" ht="27.75" customHeight="1" x14ac:dyDescent="0.2">
      <c r="A106" s="8" t="s">
        <v>91</v>
      </c>
      <c r="B106" s="3" t="s">
        <v>38</v>
      </c>
      <c r="C106" s="3" t="s">
        <v>29</v>
      </c>
      <c r="D106" s="3" t="s">
        <v>30</v>
      </c>
      <c r="E106" s="3" t="s">
        <v>31</v>
      </c>
      <c r="F106" s="3" t="s">
        <v>104</v>
      </c>
      <c r="G106" s="3">
        <v>850</v>
      </c>
      <c r="H106" s="10"/>
      <c r="I106" s="10"/>
      <c r="J106" s="103">
        <v>37500</v>
      </c>
      <c r="K106" s="103"/>
      <c r="L106" s="103">
        <v>50000</v>
      </c>
      <c r="M106" s="10"/>
      <c r="N106" s="10"/>
      <c r="O106" s="10">
        <v>50000</v>
      </c>
      <c r="P106" s="10"/>
      <c r="Q106" s="10"/>
      <c r="R106" s="29"/>
      <c r="S106" s="29"/>
    </row>
    <row r="107" spans="1:19" ht="54.75" customHeight="1" x14ac:dyDescent="0.2">
      <c r="A107" s="13" t="s">
        <v>105</v>
      </c>
      <c r="B107" s="14" t="s">
        <v>38</v>
      </c>
      <c r="C107" s="14" t="s">
        <v>29</v>
      </c>
      <c r="D107" s="14" t="s">
        <v>30</v>
      </c>
      <c r="E107" s="14" t="s">
        <v>31</v>
      </c>
      <c r="F107" s="14" t="s">
        <v>106</v>
      </c>
      <c r="G107" s="15" t="s">
        <v>0</v>
      </c>
      <c r="H107" s="16">
        <v>25000</v>
      </c>
      <c r="I107" s="16">
        <v>0</v>
      </c>
      <c r="J107" s="102"/>
      <c r="K107" s="102">
        <f>K108</f>
        <v>5000</v>
      </c>
      <c r="L107" s="102">
        <f t="shared" ref="L107:N107" si="42">L108</f>
        <v>5000</v>
      </c>
      <c r="M107" s="16">
        <f t="shared" si="42"/>
        <v>0</v>
      </c>
      <c r="N107" s="16">
        <f t="shared" si="42"/>
        <v>0</v>
      </c>
      <c r="O107" s="16">
        <v>0</v>
      </c>
      <c r="P107" s="16">
        <v>0</v>
      </c>
      <c r="Q107" s="16">
        <v>0</v>
      </c>
      <c r="R107" s="29">
        <f t="shared" si="26"/>
        <v>0</v>
      </c>
      <c r="S107" s="29" t="e">
        <f t="shared" si="27"/>
        <v>#DIV/0!</v>
      </c>
    </row>
    <row r="108" spans="1:19" ht="48.95" customHeight="1" x14ac:dyDescent="0.2">
      <c r="A108" s="8" t="s">
        <v>45</v>
      </c>
      <c r="B108" s="3" t="s">
        <v>38</v>
      </c>
      <c r="C108" s="3" t="s">
        <v>29</v>
      </c>
      <c r="D108" s="3" t="s">
        <v>30</v>
      </c>
      <c r="E108" s="3" t="s">
        <v>31</v>
      </c>
      <c r="F108" s="3" t="s">
        <v>106</v>
      </c>
      <c r="G108" s="3" t="s">
        <v>46</v>
      </c>
      <c r="H108" s="10">
        <v>25000</v>
      </c>
      <c r="I108" s="10">
        <v>0</v>
      </c>
      <c r="J108" s="103"/>
      <c r="K108" s="103">
        <f>K109</f>
        <v>5000</v>
      </c>
      <c r="L108" s="103">
        <f>L109</f>
        <v>5000</v>
      </c>
      <c r="M108" s="10">
        <v>0</v>
      </c>
      <c r="N108" s="10">
        <v>0</v>
      </c>
      <c r="O108" s="10">
        <v>0</v>
      </c>
      <c r="P108" s="10">
        <v>0</v>
      </c>
      <c r="Q108" s="10">
        <v>0</v>
      </c>
      <c r="R108" s="29">
        <f t="shared" si="26"/>
        <v>0</v>
      </c>
      <c r="S108" s="29" t="e">
        <f t="shared" si="27"/>
        <v>#DIV/0!</v>
      </c>
    </row>
    <row r="109" spans="1:19" ht="55.5" customHeight="1" x14ac:dyDescent="0.2">
      <c r="A109" s="8" t="s">
        <v>47</v>
      </c>
      <c r="B109" s="3" t="s">
        <v>38</v>
      </c>
      <c r="C109" s="3" t="s">
        <v>29</v>
      </c>
      <c r="D109" s="3" t="s">
        <v>30</v>
      </c>
      <c r="E109" s="3" t="s">
        <v>31</v>
      </c>
      <c r="F109" s="3" t="s">
        <v>106</v>
      </c>
      <c r="G109" s="3" t="s">
        <v>48</v>
      </c>
      <c r="H109" s="10">
        <v>25000</v>
      </c>
      <c r="I109" s="10">
        <v>0</v>
      </c>
      <c r="J109" s="103"/>
      <c r="K109" s="103">
        <v>5000</v>
      </c>
      <c r="L109" s="103">
        <v>5000</v>
      </c>
      <c r="M109" s="10">
        <v>0</v>
      </c>
      <c r="N109" s="10">
        <v>0</v>
      </c>
      <c r="O109" s="10">
        <v>0</v>
      </c>
      <c r="P109" s="10">
        <v>0</v>
      </c>
      <c r="Q109" s="10">
        <v>0</v>
      </c>
      <c r="R109" s="29">
        <f t="shared" si="26"/>
        <v>0</v>
      </c>
      <c r="S109" s="29" t="e">
        <f t="shared" si="27"/>
        <v>#DIV/0!</v>
      </c>
    </row>
    <row r="110" spans="1:19" ht="64.5" customHeight="1" x14ac:dyDescent="0.2">
      <c r="A110" s="13" t="s">
        <v>107</v>
      </c>
      <c r="B110" s="14" t="s">
        <v>38</v>
      </c>
      <c r="C110" s="14" t="s">
        <v>29</v>
      </c>
      <c r="D110" s="14" t="s">
        <v>30</v>
      </c>
      <c r="E110" s="14" t="s">
        <v>31</v>
      </c>
      <c r="F110" s="14" t="s">
        <v>108</v>
      </c>
      <c r="G110" s="15" t="s">
        <v>0</v>
      </c>
      <c r="H110" s="16">
        <v>5824000</v>
      </c>
      <c r="I110" s="16">
        <v>1863876.33</v>
      </c>
      <c r="J110" s="102">
        <f t="shared" ref="J110:L111" si="43">J111</f>
        <v>1511020.21</v>
      </c>
      <c r="K110" s="102">
        <f t="shared" si="43"/>
        <v>5932000</v>
      </c>
      <c r="L110" s="102">
        <f t="shared" si="43"/>
        <v>10240633.84</v>
      </c>
      <c r="M110" s="16">
        <v>6128000</v>
      </c>
      <c r="N110" s="16">
        <v>0</v>
      </c>
      <c r="O110" s="16">
        <f>O111</f>
        <v>2763955.98</v>
      </c>
      <c r="P110" s="16">
        <v>6503000</v>
      </c>
      <c r="Q110" s="16">
        <v>0</v>
      </c>
      <c r="R110" s="29">
        <f t="shared" si="26"/>
        <v>26.990086972975885</v>
      </c>
      <c r="S110" s="29">
        <f t="shared" si="27"/>
        <v>182.91985518843589</v>
      </c>
    </row>
    <row r="111" spans="1:19" ht="48.95" customHeight="1" x14ac:dyDescent="0.2">
      <c r="A111" s="8" t="s">
        <v>45</v>
      </c>
      <c r="B111" s="3" t="s">
        <v>38</v>
      </c>
      <c r="C111" s="3" t="s">
        <v>29</v>
      </c>
      <c r="D111" s="3" t="s">
        <v>30</v>
      </c>
      <c r="E111" s="3" t="s">
        <v>31</v>
      </c>
      <c r="F111" s="3" t="s">
        <v>108</v>
      </c>
      <c r="G111" s="3" t="s">
        <v>46</v>
      </c>
      <c r="H111" s="10">
        <v>5824000</v>
      </c>
      <c r="I111" s="10">
        <v>1863876.33</v>
      </c>
      <c r="J111" s="103">
        <f t="shared" si="43"/>
        <v>1511020.21</v>
      </c>
      <c r="K111" s="103">
        <f t="shared" si="43"/>
        <v>5932000</v>
      </c>
      <c r="L111" s="103">
        <f t="shared" si="43"/>
        <v>10240633.84</v>
      </c>
      <c r="M111" s="10">
        <f t="shared" ref="M111:O111" si="44">M112</f>
        <v>6128000</v>
      </c>
      <c r="N111" s="10">
        <f t="shared" si="44"/>
        <v>0</v>
      </c>
      <c r="O111" s="10">
        <f t="shared" si="44"/>
        <v>2763955.98</v>
      </c>
      <c r="P111" s="10">
        <v>6503000</v>
      </c>
      <c r="Q111" s="10">
        <v>0</v>
      </c>
      <c r="R111" s="29">
        <f t="shared" si="26"/>
        <v>26.990086972975885</v>
      </c>
      <c r="S111" s="29">
        <f t="shared" si="27"/>
        <v>182.91985518843589</v>
      </c>
    </row>
    <row r="112" spans="1:19" ht="60.75" customHeight="1" x14ac:dyDescent="0.2">
      <c r="A112" s="8" t="s">
        <v>47</v>
      </c>
      <c r="B112" s="3" t="s">
        <v>38</v>
      </c>
      <c r="C112" s="3" t="s">
        <v>29</v>
      </c>
      <c r="D112" s="3" t="s">
        <v>30</v>
      </c>
      <c r="E112" s="3" t="s">
        <v>31</v>
      </c>
      <c r="F112" s="3" t="s">
        <v>108</v>
      </c>
      <c r="G112" s="3" t="s">
        <v>48</v>
      </c>
      <c r="H112" s="10">
        <v>5824000</v>
      </c>
      <c r="I112" s="10">
        <v>1863876.33</v>
      </c>
      <c r="J112" s="103">
        <v>1511020.21</v>
      </c>
      <c r="K112" s="103">
        <v>5932000</v>
      </c>
      <c r="L112" s="103">
        <v>10240633.84</v>
      </c>
      <c r="M112" s="10">
        <v>6128000</v>
      </c>
      <c r="N112" s="10">
        <v>0</v>
      </c>
      <c r="O112" s="87">
        <v>2763955.98</v>
      </c>
      <c r="P112" s="10">
        <v>6503000</v>
      </c>
      <c r="Q112" s="10">
        <v>0</v>
      </c>
      <c r="R112" s="29">
        <f t="shared" si="26"/>
        <v>26.990086972975885</v>
      </c>
      <c r="S112" s="29">
        <f t="shared" si="27"/>
        <v>182.91985518843589</v>
      </c>
    </row>
    <row r="113" spans="1:19" ht="60.75" customHeight="1" x14ac:dyDescent="0.2">
      <c r="A113" s="13" t="s">
        <v>240</v>
      </c>
      <c r="B113" s="46" t="s">
        <v>38</v>
      </c>
      <c r="C113" s="46" t="s">
        <v>29</v>
      </c>
      <c r="D113" s="46" t="s">
        <v>30</v>
      </c>
      <c r="E113" s="46" t="s">
        <v>31</v>
      </c>
      <c r="F113" s="47" t="s">
        <v>241</v>
      </c>
      <c r="G113" s="19"/>
      <c r="H113" s="10"/>
      <c r="I113" s="10"/>
      <c r="J113" s="103"/>
      <c r="K113" s="103"/>
      <c r="L113" s="102">
        <f>L114</f>
        <v>7058502</v>
      </c>
      <c r="M113" s="10"/>
      <c r="N113" s="10"/>
      <c r="O113" s="10">
        <f>O114</f>
        <v>6951188.7999999998</v>
      </c>
      <c r="P113" s="10"/>
      <c r="Q113" s="10"/>
      <c r="R113" s="29">
        <f t="shared" si="26"/>
        <v>98.47966041519858</v>
      </c>
      <c r="S113" s="29"/>
    </row>
    <row r="114" spans="1:19" ht="60.75" customHeight="1" x14ac:dyDescent="0.2">
      <c r="A114" s="25" t="s">
        <v>45</v>
      </c>
      <c r="B114" s="44" t="s">
        <v>38</v>
      </c>
      <c r="C114" s="44" t="s">
        <v>29</v>
      </c>
      <c r="D114" s="44" t="s">
        <v>30</v>
      </c>
      <c r="E114" s="44" t="s">
        <v>31</v>
      </c>
      <c r="F114" s="48" t="s">
        <v>241</v>
      </c>
      <c r="G114" s="36" t="s">
        <v>46</v>
      </c>
      <c r="H114" s="10"/>
      <c r="I114" s="10"/>
      <c r="J114" s="103"/>
      <c r="K114" s="103"/>
      <c r="L114" s="103">
        <f>L115</f>
        <v>7058502</v>
      </c>
      <c r="M114" s="10"/>
      <c r="N114" s="10"/>
      <c r="O114" s="10">
        <f>O115</f>
        <v>6951188.7999999998</v>
      </c>
      <c r="P114" s="10"/>
      <c r="Q114" s="10"/>
      <c r="R114" s="29">
        <f t="shared" si="26"/>
        <v>98.47966041519858</v>
      </c>
      <c r="S114" s="29"/>
    </row>
    <row r="115" spans="1:19" ht="60.75" customHeight="1" x14ac:dyDescent="0.2">
      <c r="A115" s="25" t="s">
        <v>47</v>
      </c>
      <c r="B115" s="44" t="s">
        <v>38</v>
      </c>
      <c r="C115" s="44" t="s">
        <v>29</v>
      </c>
      <c r="D115" s="44" t="s">
        <v>30</v>
      </c>
      <c r="E115" s="44" t="s">
        <v>31</v>
      </c>
      <c r="F115" s="48" t="s">
        <v>241</v>
      </c>
      <c r="G115" s="49" t="s">
        <v>48</v>
      </c>
      <c r="H115" s="10"/>
      <c r="I115" s="10"/>
      <c r="J115" s="103"/>
      <c r="K115" s="103"/>
      <c r="L115" s="103">
        <v>7058502</v>
      </c>
      <c r="M115" s="10"/>
      <c r="N115" s="10"/>
      <c r="O115" s="10">
        <v>6951188.7999999998</v>
      </c>
      <c r="P115" s="10"/>
      <c r="Q115" s="10"/>
      <c r="R115" s="29">
        <f t="shared" si="26"/>
        <v>98.47966041519858</v>
      </c>
      <c r="S115" s="29"/>
    </row>
    <row r="116" spans="1:19" ht="144.4" customHeight="1" x14ac:dyDescent="0.2">
      <c r="A116" s="13" t="s">
        <v>109</v>
      </c>
      <c r="B116" s="14" t="s">
        <v>38</v>
      </c>
      <c r="C116" s="14" t="s">
        <v>29</v>
      </c>
      <c r="D116" s="14" t="s">
        <v>30</v>
      </c>
      <c r="E116" s="14" t="s">
        <v>31</v>
      </c>
      <c r="F116" s="14" t="s">
        <v>110</v>
      </c>
      <c r="G116" s="15" t="s">
        <v>0</v>
      </c>
      <c r="H116" s="16">
        <v>602094.6</v>
      </c>
      <c r="I116" s="16">
        <v>0</v>
      </c>
      <c r="J116" s="102">
        <f>J117</f>
        <v>946525.07</v>
      </c>
      <c r="K116" s="102">
        <f>K117</f>
        <v>638412</v>
      </c>
      <c r="L116" s="102">
        <f t="shared" ref="L116:O116" si="45">L117</f>
        <v>1262228.1000000001</v>
      </c>
      <c r="M116" s="16">
        <f t="shared" si="45"/>
        <v>602094.6</v>
      </c>
      <c r="N116" s="16">
        <f t="shared" si="45"/>
        <v>0</v>
      </c>
      <c r="O116" s="16">
        <f t="shared" si="45"/>
        <v>940717.94</v>
      </c>
      <c r="P116" s="16">
        <v>602094.6</v>
      </c>
      <c r="Q116" s="16">
        <v>0</v>
      </c>
      <c r="R116" s="29">
        <f t="shared" si="26"/>
        <v>74.528362979718153</v>
      </c>
      <c r="S116" s="29">
        <f t="shared" si="27"/>
        <v>99.386479007893584</v>
      </c>
    </row>
    <row r="117" spans="1:19" ht="24" customHeight="1" x14ac:dyDescent="0.2">
      <c r="A117" s="8" t="s">
        <v>89</v>
      </c>
      <c r="B117" s="3" t="s">
        <v>38</v>
      </c>
      <c r="C117" s="3" t="s">
        <v>29</v>
      </c>
      <c r="D117" s="3" t="s">
        <v>30</v>
      </c>
      <c r="E117" s="3" t="s">
        <v>31</v>
      </c>
      <c r="F117" s="3" t="s">
        <v>110</v>
      </c>
      <c r="G117" s="3" t="s">
        <v>90</v>
      </c>
      <c r="H117" s="10">
        <v>602094.6</v>
      </c>
      <c r="I117" s="10">
        <v>0</v>
      </c>
      <c r="J117" s="103">
        <f>J118</f>
        <v>946525.07</v>
      </c>
      <c r="K117" s="103">
        <f>K118</f>
        <v>638412</v>
      </c>
      <c r="L117" s="103">
        <f t="shared" ref="L117:O117" si="46">L118</f>
        <v>1262228.1000000001</v>
      </c>
      <c r="M117" s="10">
        <f t="shared" si="46"/>
        <v>602094.6</v>
      </c>
      <c r="N117" s="10">
        <f t="shared" si="46"/>
        <v>0</v>
      </c>
      <c r="O117" s="10">
        <f t="shared" si="46"/>
        <v>940717.94</v>
      </c>
      <c r="P117" s="10">
        <v>602094.6</v>
      </c>
      <c r="Q117" s="10">
        <v>0</v>
      </c>
      <c r="R117" s="29">
        <f t="shared" si="26"/>
        <v>74.528362979718153</v>
      </c>
      <c r="S117" s="29">
        <f t="shared" si="27"/>
        <v>99.386479007893584</v>
      </c>
    </row>
    <row r="118" spans="1:19" ht="96.6" customHeight="1" x14ac:dyDescent="0.2">
      <c r="A118" s="8" t="s">
        <v>111</v>
      </c>
      <c r="B118" s="3" t="s">
        <v>38</v>
      </c>
      <c r="C118" s="3" t="s">
        <v>29</v>
      </c>
      <c r="D118" s="3" t="s">
        <v>30</v>
      </c>
      <c r="E118" s="3" t="s">
        <v>31</v>
      </c>
      <c r="F118" s="3" t="s">
        <v>110</v>
      </c>
      <c r="G118" s="3" t="s">
        <v>112</v>
      </c>
      <c r="H118" s="10">
        <v>602094.6</v>
      </c>
      <c r="I118" s="10">
        <v>0</v>
      </c>
      <c r="J118" s="103">
        <v>946525.07</v>
      </c>
      <c r="K118" s="103">
        <v>638412</v>
      </c>
      <c r="L118" s="103">
        <v>1262228.1000000001</v>
      </c>
      <c r="M118" s="10">
        <v>602094.6</v>
      </c>
      <c r="N118" s="10">
        <v>0</v>
      </c>
      <c r="O118" s="77">
        <v>940717.94</v>
      </c>
      <c r="P118" s="10">
        <v>602094.6</v>
      </c>
      <c r="Q118" s="10">
        <v>0</v>
      </c>
      <c r="R118" s="29">
        <f t="shared" si="26"/>
        <v>74.528362979718153</v>
      </c>
      <c r="S118" s="29">
        <f t="shared" si="27"/>
        <v>99.386479007893584</v>
      </c>
    </row>
    <row r="119" spans="1:19" ht="32.25" customHeight="1" x14ac:dyDescent="0.2">
      <c r="A119" s="13" t="s">
        <v>113</v>
      </c>
      <c r="B119" s="14" t="s">
        <v>38</v>
      </c>
      <c r="C119" s="14" t="s">
        <v>29</v>
      </c>
      <c r="D119" s="14" t="s">
        <v>30</v>
      </c>
      <c r="E119" s="14" t="s">
        <v>31</v>
      </c>
      <c r="F119" s="14" t="s">
        <v>114</v>
      </c>
      <c r="G119" s="15" t="s">
        <v>0</v>
      </c>
      <c r="H119" s="16">
        <v>22500</v>
      </c>
      <c r="I119" s="16">
        <v>0</v>
      </c>
      <c r="J119" s="102"/>
      <c r="K119" s="102">
        <f>K120</f>
        <v>5000</v>
      </c>
      <c r="L119" s="102">
        <f t="shared" ref="L119:N119" si="47">L120</f>
        <v>5000</v>
      </c>
      <c r="M119" s="16">
        <f t="shared" si="47"/>
        <v>0</v>
      </c>
      <c r="N119" s="16">
        <f t="shared" si="47"/>
        <v>0</v>
      </c>
      <c r="O119" s="16">
        <v>0</v>
      </c>
      <c r="P119" s="16">
        <v>0</v>
      </c>
      <c r="Q119" s="16">
        <v>0</v>
      </c>
      <c r="R119" s="29">
        <f t="shared" si="26"/>
        <v>0</v>
      </c>
      <c r="S119" s="29" t="e">
        <f t="shared" si="27"/>
        <v>#DIV/0!</v>
      </c>
    </row>
    <row r="120" spans="1:19" ht="48.95" customHeight="1" x14ac:dyDescent="0.2">
      <c r="A120" s="8" t="s">
        <v>45</v>
      </c>
      <c r="B120" s="3" t="s">
        <v>38</v>
      </c>
      <c r="C120" s="3" t="s">
        <v>29</v>
      </c>
      <c r="D120" s="3" t="s">
        <v>30</v>
      </c>
      <c r="E120" s="3" t="s">
        <v>31</v>
      </c>
      <c r="F120" s="3" t="s">
        <v>114</v>
      </c>
      <c r="G120" s="3" t="s">
        <v>46</v>
      </c>
      <c r="H120" s="10">
        <v>22500</v>
      </c>
      <c r="I120" s="10">
        <v>0</v>
      </c>
      <c r="J120" s="103"/>
      <c r="K120" s="103">
        <f>K121</f>
        <v>5000</v>
      </c>
      <c r="L120" s="103">
        <f>L121</f>
        <v>5000</v>
      </c>
      <c r="M120" s="10">
        <v>0</v>
      </c>
      <c r="N120" s="10">
        <v>0</v>
      </c>
      <c r="O120" s="10">
        <v>0</v>
      </c>
      <c r="P120" s="10">
        <v>0</v>
      </c>
      <c r="Q120" s="10">
        <v>0</v>
      </c>
      <c r="R120" s="29">
        <f t="shared" si="26"/>
        <v>0</v>
      </c>
      <c r="S120" s="29" t="e">
        <f t="shared" si="27"/>
        <v>#DIV/0!</v>
      </c>
    </row>
    <row r="121" spans="1:19" ht="64.5" customHeight="1" x14ac:dyDescent="0.2">
      <c r="A121" s="8" t="s">
        <v>47</v>
      </c>
      <c r="B121" s="3" t="s">
        <v>38</v>
      </c>
      <c r="C121" s="3" t="s">
        <v>29</v>
      </c>
      <c r="D121" s="3" t="s">
        <v>30</v>
      </c>
      <c r="E121" s="3" t="s">
        <v>31</v>
      </c>
      <c r="F121" s="3" t="s">
        <v>114</v>
      </c>
      <c r="G121" s="3" t="s">
        <v>48</v>
      </c>
      <c r="H121" s="10">
        <v>22500</v>
      </c>
      <c r="I121" s="10">
        <v>0</v>
      </c>
      <c r="J121" s="103"/>
      <c r="K121" s="103">
        <v>5000</v>
      </c>
      <c r="L121" s="103">
        <v>5000</v>
      </c>
      <c r="M121" s="10">
        <v>0</v>
      </c>
      <c r="N121" s="10">
        <v>0</v>
      </c>
      <c r="O121" s="10">
        <v>0</v>
      </c>
      <c r="P121" s="10">
        <v>0</v>
      </c>
      <c r="Q121" s="10">
        <v>0</v>
      </c>
      <c r="R121" s="29">
        <f t="shared" si="26"/>
        <v>0</v>
      </c>
      <c r="S121" s="29" t="e">
        <f t="shared" si="27"/>
        <v>#DIV/0!</v>
      </c>
    </row>
    <row r="122" spans="1:19" ht="32.25" customHeight="1" x14ac:dyDescent="0.2">
      <c r="A122" s="13" t="s">
        <v>115</v>
      </c>
      <c r="B122" s="14" t="s">
        <v>38</v>
      </c>
      <c r="C122" s="14" t="s">
        <v>29</v>
      </c>
      <c r="D122" s="14" t="s">
        <v>30</v>
      </c>
      <c r="E122" s="14" t="s">
        <v>31</v>
      </c>
      <c r="F122" s="14" t="s">
        <v>116</v>
      </c>
      <c r="G122" s="15" t="s">
        <v>0</v>
      </c>
      <c r="H122" s="16">
        <v>0</v>
      </c>
      <c r="I122" s="16">
        <v>7500</v>
      </c>
      <c r="J122" s="102"/>
      <c r="K122" s="102"/>
      <c r="L122" s="102"/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29" t="e">
        <f t="shared" si="26"/>
        <v>#DIV/0!</v>
      </c>
      <c r="S122" s="29" t="e">
        <f t="shared" si="27"/>
        <v>#DIV/0!</v>
      </c>
    </row>
    <row r="123" spans="1:19" ht="48.95" customHeight="1" x14ac:dyDescent="0.2">
      <c r="A123" s="8" t="s">
        <v>45</v>
      </c>
      <c r="B123" s="3" t="s">
        <v>38</v>
      </c>
      <c r="C123" s="3" t="s">
        <v>29</v>
      </c>
      <c r="D123" s="3" t="s">
        <v>30</v>
      </c>
      <c r="E123" s="3" t="s">
        <v>31</v>
      </c>
      <c r="F123" s="3" t="s">
        <v>116</v>
      </c>
      <c r="G123" s="3" t="s">
        <v>46</v>
      </c>
      <c r="H123" s="10">
        <v>0</v>
      </c>
      <c r="I123" s="10">
        <v>7500</v>
      </c>
      <c r="J123" s="103"/>
      <c r="K123" s="103"/>
      <c r="L123" s="103"/>
      <c r="M123" s="10">
        <v>0</v>
      </c>
      <c r="N123" s="10">
        <v>0</v>
      </c>
      <c r="O123" s="10">
        <v>0</v>
      </c>
      <c r="P123" s="10">
        <v>0</v>
      </c>
      <c r="Q123" s="10">
        <v>0</v>
      </c>
      <c r="R123" s="29" t="e">
        <f t="shared" si="26"/>
        <v>#DIV/0!</v>
      </c>
      <c r="S123" s="29" t="e">
        <f t="shared" si="27"/>
        <v>#DIV/0!</v>
      </c>
    </row>
    <row r="124" spans="1:19" ht="64.5" customHeight="1" x14ac:dyDescent="0.2">
      <c r="A124" s="8" t="s">
        <v>47</v>
      </c>
      <c r="B124" s="3" t="s">
        <v>38</v>
      </c>
      <c r="C124" s="3" t="s">
        <v>29</v>
      </c>
      <c r="D124" s="3" t="s">
        <v>30</v>
      </c>
      <c r="E124" s="3" t="s">
        <v>31</v>
      </c>
      <c r="F124" s="3" t="s">
        <v>116</v>
      </c>
      <c r="G124" s="3" t="s">
        <v>48</v>
      </c>
      <c r="H124" s="10">
        <v>0</v>
      </c>
      <c r="I124" s="10">
        <v>7500</v>
      </c>
      <c r="J124" s="103"/>
      <c r="K124" s="103"/>
      <c r="L124" s="103"/>
      <c r="M124" s="10">
        <v>0</v>
      </c>
      <c r="N124" s="10">
        <v>0</v>
      </c>
      <c r="O124" s="10">
        <v>0</v>
      </c>
      <c r="P124" s="10">
        <v>0</v>
      </c>
      <c r="Q124" s="10">
        <v>0</v>
      </c>
      <c r="R124" s="29" t="e">
        <f t="shared" si="26"/>
        <v>#DIV/0!</v>
      </c>
      <c r="S124" s="29" t="e">
        <f t="shared" si="27"/>
        <v>#DIV/0!</v>
      </c>
    </row>
    <row r="125" spans="1:19" ht="98.25" customHeight="1" x14ac:dyDescent="0.2">
      <c r="A125" s="13" t="s">
        <v>117</v>
      </c>
      <c r="B125" s="14" t="s">
        <v>38</v>
      </c>
      <c r="C125" s="14" t="s">
        <v>29</v>
      </c>
      <c r="D125" s="14" t="s">
        <v>30</v>
      </c>
      <c r="E125" s="14" t="s">
        <v>31</v>
      </c>
      <c r="F125" s="14" t="s">
        <v>118</v>
      </c>
      <c r="G125" s="15" t="s">
        <v>0</v>
      </c>
      <c r="H125" s="16">
        <v>8000</v>
      </c>
      <c r="I125" s="16">
        <v>0</v>
      </c>
      <c r="J125" s="102">
        <f>J126</f>
        <v>4561.13</v>
      </c>
      <c r="K125" s="102">
        <v>8000</v>
      </c>
      <c r="L125" s="102">
        <f>L126</f>
        <v>17537.8</v>
      </c>
      <c r="M125" s="16">
        <v>0</v>
      </c>
      <c r="N125" s="16">
        <v>0</v>
      </c>
      <c r="O125" s="16">
        <f>O126</f>
        <v>13716.6</v>
      </c>
      <c r="P125" s="16">
        <v>0</v>
      </c>
      <c r="Q125" s="16">
        <v>0</v>
      </c>
      <c r="R125" s="29">
        <f t="shared" si="26"/>
        <v>78.2116342984867</v>
      </c>
      <c r="S125" s="29">
        <f t="shared" si="27"/>
        <v>300.72810904315378</v>
      </c>
    </row>
    <row r="126" spans="1:19" ht="48.95" customHeight="1" x14ac:dyDescent="0.2">
      <c r="A126" s="8" t="s">
        <v>45</v>
      </c>
      <c r="B126" s="3" t="s">
        <v>38</v>
      </c>
      <c r="C126" s="3" t="s">
        <v>29</v>
      </c>
      <c r="D126" s="3" t="s">
        <v>30</v>
      </c>
      <c r="E126" s="3" t="s">
        <v>31</v>
      </c>
      <c r="F126" s="3" t="s">
        <v>118</v>
      </c>
      <c r="G126" s="3" t="s">
        <v>46</v>
      </c>
      <c r="H126" s="10">
        <v>8000</v>
      </c>
      <c r="I126" s="10">
        <v>0</v>
      </c>
      <c r="J126" s="103">
        <f>J127</f>
        <v>4561.13</v>
      </c>
      <c r="K126" s="103">
        <v>8000</v>
      </c>
      <c r="L126" s="103">
        <f>L127</f>
        <v>17537.8</v>
      </c>
      <c r="M126" s="10">
        <v>0</v>
      </c>
      <c r="N126" s="10">
        <v>0</v>
      </c>
      <c r="O126" s="10">
        <f>O127</f>
        <v>13716.6</v>
      </c>
      <c r="P126" s="10">
        <v>0</v>
      </c>
      <c r="Q126" s="10">
        <v>0</v>
      </c>
      <c r="R126" s="29">
        <f t="shared" si="26"/>
        <v>78.2116342984867</v>
      </c>
      <c r="S126" s="29">
        <f t="shared" si="27"/>
        <v>300.72810904315378</v>
      </c>
    </row>
    <row r="127" spans="1:19" ht="64.5" customHeight="1" x14ac:dyDescent="0.2">
      <c r="A127" s="8" t="s">
        <v>47</v>
      </c>
      <c r="B127" s="3" t="s">
        <v>38</v>
      </c>
      <c r="C127" s="3" t="s">
        <v>29</v>
      </c>
      <c r="D127" s="3" t="s">
        <v>30</v>
      </c>
      <c r="E127" s="3" t="s">
        <v>31</v>
      </c>
      <c r="F127" s="3" t="s">
        <v>118</v>
      </c>
      <c r="G127" s="3" t="s">
        <v>48</v>
      </c>
      <c r="H127" s="10">
        <v>8000</v>
      </c>
      <c r="I127" s="10">
        <v>0</v>
      </c>
      <c r="J127" s="103">
        <v>4561.13</v>
      </c>
      <c r="K127" s="103">
        <v>8000</v>
      </c>
      <c r="L127" s="103">
        <v>17537.8</v>
      </c>
      <c r="M127" s="10">
        <v>0</v>
      </c>
      <c r="N127" s="10">
        <v>0</v>
      </c>
      <c r="O127" s="87">
        <v>13716.6</v>
      </c>
      <c r="P127" s="10">
        <v>0</v>
      </c>
      <c r="Q127" s="10">
        <v>0</v>
      </c>
      <c r="R127" s="29">
        <f t="shared" si="26"/>
        <v>78.2116342984867</v>
      </c>
      <c r="S127" s="29">
        <f t="shared" si="27"/>
        <v>300.72810904315378</v>
      </c>
    </row>
    <row r="128" spans="1:19" ht="46.5" customHeight="1" x14ac:dyDescent="0.2">
      <c r="A128" s="13" t="s">
        <v>119</v>
      </c>
      <c r="B128" s="14" t="s">
        <v>38</v>
      </c>
      <c r="C128" s="14" t="s">
        <v>29</v>
      </c>
      <c r="D128" s="14" t="s">
        <v>30</v>
      </c>
      <c r="E128" s="14" t="s">
        <v>31</v>
      </c>
      <c r="F128" s="14" t="s">
        <v>120</v>
      </c>
      <c r="G128" s="15" t="s">
        <v>0</v>
      </c>
      <c r="H128" s="16">
        <v>0</v>
      </c>
      <c r="I128" s="16">
        <v>175420</v>
      </c>
      <c r="J128" s="102">
        <f>J129</f>
        <v>185250.13</v>
      </c>
      <c r="K128" s="102"/>
      <c r="L128" s="102"/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29" t="e">
        <f t="shared" si="26"/>
        <v>#DIV/0!</v>
      </c>
      <c r="S128" s="29">
        <f t="shared" si="27"/>
        <v>0</v>
      </c>
    </row>
    <row r="129" spans="1:19" ht="48.95" customHeight="1" x14ac:dyDescent="0.2">
      <c r="A129" s="8" t="s">
        <v>45</v>
      </c>
      <c r="B129" s="3" t="s">
        <v>38</v>
      </c>
      <c r="C129" s="3" t="s">
        <v>29</v>
      </c>
      <c r="D129" s="3" t="s">
        <v>30</v>
      </c>
      <c r="E129" s="3" t="s">
        <v>31</v>
      </c>
      <c r="F129" s="3" t="s">
        <v>120</v>
      </c>
      <c r="G129" s="3" t="s">
        <v>46</v>
      </c>
      <c r="H129" s="10">
        <v>0</v>
      </c>
      <c r="I129" s="10">
        <v>175420</v>
      </c>
      <c r="J129" s="103">
        <f>J130</f>
        <v>185250.13</v>
      </c>
      <c r="K129" s="103"/>
      <c r="L129" s="103"/>
      <c r="M129" s="10">
        <v>0</v>
      </c>
      <c r="N129" s="10">
        <v>0</v>
      </c>
      <c r="O129" s="10">
        <v>0</v>
      </c>
      <c r="P129" s="10">
        <v>0</v>
      </c>
      <c r="Q129" s="10">
        <v>0</v>
      </c>
      <c r="R129" s="29" t="e">
        <f t="shared" si="26"/>
        <v>#DIV/0!</v>
      </c>
      <c r="S129" s="29">
        <f t="shared" si="27"/>
        <v>0</v>
      </c>
    </row>
    <row r="130" spans="1:19" ht="64.5" customHeight="1" x14ac:dyDescent="0.2">
      <c r="A130" s="8" t="s">
        <v>47</v>
      </c>
      <c r="B130" s="3" t="s">
        <v>38</v>
      </c>
      <c r="C130" s="3" t="s">
        <v>29</v>
      </c>
      <c r="D130" s="3" t="s">
        <v>30</v>
      </c>
      <c r="E130" s="3" t="s">
        <v>31</v>
      </c>
      <c r="F130" s="3" t="s">
        <v>120</v>
      </c>
      <c r="G130" s="3" t="s">
        <v>48</v>
      </c>
      <c r="H130" s="10">
        <v>0</v>
      </c>
      <c r="I130" s="10">
        <v>175420</v>
      </c>
      <c r="J130" s="103">
        <v>185250.13</v>
      </c>
      <c r="K130" s="103"/>
      <c r="L130" s="103"/>
      <c r="M130" s="10">
        <v>0</v>
      </c>
      <c r="N130" s="10">
        <v>0</v>
      </c>
      <c r="O130" s="10">
        <v>0</v>
      </c>
      <c r="P130" s="10">
        <v>0</v>
      </c>
      <c r="Q130" s="10">
        <v>0</v>
      </c>
      <c r="R130" s="29" t="e">
        <f t="shared" si="26"/>
        <v>#DIV/0!</v>
      </c>
      <c r="S130" s="29">
        <f t="shared" si="27"/>
        <v>0</v>
      </c>
    </row>
    <row r="131" spans="1:19" ht="51.75" customHeight="1" x14ac:dyDescent="0.2">
      <c r="A131" s="30" t="s">
        <v>225</v>
      </c>
      <c r="B131" s="31" t="s">
        <v>38</v>
      </c>
      <c r="C131" s="31" t="s">
        <v>29</v>
      </c>
      <c r="D131" s="31" t="s">
        <v>30</v>
      </c>
      <c r="E131" s="32" t="s">
        <v>31</v>
      </c>
      <c r="F131" s="32" t="s">
        <v>226</v>
      </c>
      <c r="G131" s="32"/>
      <c r="H131" s="10"/>
      <c r="I131" s="10"/>
      <c r="J131" s="102">
        <f>J132</f>
        <v>20000</v>
      </c>
      <c r="K131" s="103"/>
      <c r="L131" s="103"/>
      <c r="M131" s="10"/>
      <c r="N131" s="10"/>
      <c r="O131" s="10"/>
      <c r="P131" s="10"/>
      <c r="Q131" s="10"/>
      <c r="R131" s="29"/>
      <c r="S131" s="29"/>
    </row>
    <row r="132" spans="1:19" ht="35.25" customHeight="1" x14ac:dyDescent="0.2">
      <c r="A132" s="33" t="s">
        <v>55</v>
      </c>
      <c r="B132" s="34" t="s">
        <v>38</v>
      </c>
      <c r="C132" s="35" t="s">
        <v>29</v>
      </c>
      <c r="D132" s="35" t="s">
        <v>30</v>
      </c>
      <c r="E132" s="36" t="s">
        <v>31</v>
      </c>
      <c r="F132" s="36" t="s">
        <v>226</v>
      </c>
      <c r="G132" s="36" t="s">
        <v>56</v>
      </c>
      <c r="H132" s="10"/>
      <c r="I132" s="10"/>
      <c r="J132" s="103">
        <f>J133</f>
        <v>20000</v>
      </c>
      <c r="K132" s="103"/>
      <c r="L132" s="103"/>
      <c r="M132" s="10"/>
      <c r="N132" s="10"/>
      <c r="O132" s="10"/>
      <c r="P132" s="10"/>
      <c r="Q132" s="10"/>
      <c r="R132" s="29"/>
      <c r="S132" s="29"/>
    </row>
    <row r="133" spans="1:19" ht="54.75" customHeight="1" x14ac:dyDescent="0.2">
      <c r="A133" s="33" t="s">
        <v>227</v>
      </c>
      <c r="B133" s="34" t="s">
        <v>38</v>
      </c>
      <c r="C133" s="35" t="s">
        <v>29</v>
      </c>
      <c r="D133" s="35" t="s">
        <v>30</v>
      </c>
      <c r="E133" s="36" t="s">
        <v>31</v>
      </c>
      <c r="F133" s="36" t="s">
        <v>226</v>
      </c>
      <c r="G133" s="36" t="s">
        <v>58</v>
      </c>
      <c r="H133" s="10"/>
      <c r="I133" s="10"/>
      <c r="J133" s="103">
        <v>20000</v>
      </c>
      <c r="K133" s="103"/>
      <c r="L133" s="103"/>
      <c r="M133" s="10"/>
      <c r="N133" s="10"/>
      <c r="O133" s="10"/>
      <c r="P133" s="10"/>
      <c r="Q133" s="10"/>
      <c r="R133" s="29"/>
      <c r="S133" s="29"/>
    </row>
    <row r="134" spans="1:19" ht="30.75" customHeight="1" x14ac:dyDescent="0.2">
      <c r="A134" s="13" t="s">
        <v>121</v>
      </c>
      <c r="B134" s="14" t="s">
        <v>38</v>
      </c>
      <c r="C134" s="14" t="s">
        <v>29</v>
      </c>
      <c r="D134" s="14" t="s">
        <v>30</v>
      </c>
      <c r="E134" s="14" t="s">
        <v>31</v>
      </c>
      <c r="F134" s="14" t="s">
        <v>122</v>
      </c>
      <c r="G134" s="15" t="s">
        <v>0</v>
      </c>
      <c r="H134" s="16">
        <v>30000</v>
      </c>
      <c r="I134" s="16">
        <v>0</v>
      </c>
      <c r="J134" s="102"/>
      <c r="K134" s="102">
        <f>K137</f>
        <v>5000</v>
      </c>
      <c r="L134" s="102">
        <f>L137</f>
        <v>5000</v>
      </c>
      <c r="M134" s="73">
        <f t="shared" ref="M134:O134" si="48">M137</f>
        <v>0</v>
      </c>
      <c r="N134" s="73">
        <f t="shared" si="48"/>
        <v>0</v>
      </c>
      <c r="O134" s="94">
        <f t="shared" si="48"/>
        <v>540</v>
      </c>
      <c r="P134" s="16">
        <v>0</v>
      </c>
      <c r="Q134" s="16">
        <v>0</v>
      </c>
      <c r="R134" s="29">
        <f t="shared" si="26"/>
        <v>10.8</v>
      </c>
      <c r="S134" s="29" t="e">
        <f t="shared" si="27"/>
        <v>#DIV/0!</v>
      </c>
    </row>
    <row r="135" spans="1:19" ht="127.5" hidden="1" customHeight="1" x14ac:dyDescent="0.2">
      <c r="A135" s="8" t="s">
        <v>41</v>
      </c>
      <c r="B135" s="3" t="s">
        <v>38</v>
      </c>
      <c r="C135" s="3" t="s">
        <v>29</v>
      </c>
      <c r="D135" s="3" t="s">
        <v>30</v>
      </c>
      <c r="E135" s="3" t="s">
        <v>31</v>
      </c>
      <c r="F135" s="3" t="s">
        <v>122</v>
      </c>
      <c r="G135" s="3" t="s">
        <v>42</v>
      </c>
      <c r="H135" s="10">
        <v>6000</v>
      </c>
      <c r="I135" s="10">
        <v>0</v>
      </c>
      <c r="J135" s="103"/>
      <c r="K135" s="103"/>
      <c r="L135" s="103"/>
      <c r="M135" s="10">
        <v>0</v>
      </c>
      <c r="N135" s="10">
        <v>0</v>
      </c>
      <c r="O135" s="95">
        <v>0</v>
      </c>
      <c r="P135" s="10">
        <v>0</v>
      </c>
      <c r="Q135" s="10">
        <v>0</v>
      </c>
      <c r="R135" s="29" t="e">
        <f t="shared" si="26"/>
        <v>#DIV/0!</v>
      </c>
      <c r="S135" s="29" t="e">
        <f t="shared" si="27"/>
        <v>#DIV/0!</v>
      </c>
    </row>
    <row r="136" spans="1:19" ht="48.75" hidden="1" customHeight="1" x14ac:dyDescent="0.2">
      <c r="A136" s="8" t="s">
        <v>43</v>
      </c>
      <c r="B136" s="3" t="s">
        <v>38</v>
      </c>
      <c r="C136" s="3" t="s">
        <v>29</v>
      </c>
      <c r="D136" s="3" t="s">
        <v>30</v>
      </c>
      <c r="E136" s="3" t="s">
        <v>31</v>
      </c>
      <c r="F136" s="3" t="s">
        <v>122</v>
      </c>
      <c r="G136" s="3" t="s">
        <v>44</v>
      </c>
      <c r="H136" s="10">
        <v>6000</v>
      </c>
      <c r="I136" s="10">
        <v>0</v>
      </c>
      <c r="J136" s="103"/>
      <c r="K136" s="103"/>
      <c r="L136" s="103"/>
      <c r="M136" s="10">
        <v>0</v>
      </c>
      <c r="N136" s="10">
        <v>0</v>
      </c>
      <c r="O136" s="95">
        <v>0</v>
      </c>
      <c r="P136" s="10">
        <v>0</v>
      </c>
      <c r="Q136" s="10">
        <v>0</v>
      </c>
      <c r="R136" s="29" t="e">
        <f t="shared" si="26"/>
        <v>#DIV/0!</v>
      </c>
      <c r="S136" s="29" t="e">
        <f t="shared" si="27"/>
        <v>#DIV/0!</v>
      </c>
    </row>
    <row r="137" spans="1:19" ht="48.95" customHeight="1" x14ac:dyDescent="0.2">
      <c r="A137" s="8" t="s">
        <v>45</v>
      </c>
      <c r="B137" s="3" t="s">
        <v>38</v>
      </c>
      <c r="C137" s="3" t="s">
        <v>29</v>
      </c>
      <c r="D137" s="3" t="s">
        <v>30</v>
      </c>
      <c r="E137" s="3" t="s">
        <v>31</v>
      </c>
      <c r="F137" s="3" t="s">
        <v>122</v>
      </c>
      <c r="G137" s="3" t="s">
        <v>46</v>
      </c>
      <c r="H137" s="10">
        <v>24000</v>
      </c>
      <c r="I137" s="10">
        <v>0</v>
      </c>
      <c r="J137" s="103">
        <v>0</v>
      </c>
      <c r="K137" s="103">
        <f>K138</f>
        <v>5000</v>
      </c>
      <c r="L137" s="103">
        <f>L138</f>
        <v>5000</v>
      </c>
      <c r="M137" s="74">
        <f t="shared" ref="M137:O137" si="49">M138</f>
        <v>0</v>
      </c>
      <c r="N137" s="74">
        <f t="shared" si="49"/>
        <v>0</v>
      </c>
      <c r="O137" s="95">
        <f t="shared" si="49"/>
        <v>540</v>
      </c>
      <c r="P137" s="10">
        <v>0</v>
      </c>
      <c r="Q137" s="10">
        <v>0</v>
      </c>
      <c r="R137" s="29">
        <f t="shared" si="26"/>
        <v>10.8</v>
      </c>
      <c r="S137" s="29" t="e">
        <f t="shared" si="27"/>
        <v>#DIV/0!</v>
      </c>
    </row>
    <row r="138" spans="1:19" ht="64.5" customHeight="1" x14ac:dyDescent="0.2">
      <c r="A138" s="8" t="s">
        <v>47</v>
      </c>
      <c r="B138" s="3" t="s">
        <v>38</v>
      </c>
      <c r="C138" s="3" t="s">
        <v>29</v>
      </c>
      <c r="D138" s="3" t="s">
        <v>30</v>
      </c>
      <c r="E138" s="3" t="s">
        <v>31</v>
      </c>
      <c r="F138" s="3" t="s">
        <v>122</v>
      </c>
      <c r="G138" s="3" t="s">
        <v>48</v>
      </c>
      <c r="H138" s="10">
        <v>24000</v>
      </c>
      <c r="I138" s="10">
        <v>0</v>
      </c>
      <c r="J138" s="103">
        <v>0</v>
      </c>
      <c r="K138" s="103">
        <v>5000</v>
      </c>
      <c r="L138" s="103">
        <v>5000</v>
      </c>
      <c r="M138" s="10">
        <v>0</v>
      </c>
      <c r="N138" s="10">
        <v>0</v>
      </c>
      <c r="O138" s="10">
        <v>540</v>
      </c>
      <c r="P138" s="10">
        <v>0</v>
      </c>
      <c r="Q138" s="10">
        <v>0</v>
      </c>
      <c r="R138" s="29">
        <f t="shared" si="26"/>
        <v>10.8</v>
      </c>
      <c r="S138" s="29" t="e">
        <f t="shared" si="27"/>
        <v>#DIV/0!</v>
      </c>
    </row>
    <row r="139" spans="1:19" ht="48.95" customHeight="1" x14ac:dyDescent="0.2">
      <c r="A139" s="13" t="s">
        <v>123</v>
      </c>
      <c r="B139" s="14" t="s">
        <v>38</v>
      </c>
      <c r="C139" s="14" t="s">
        <v>29</v>
      </c>
      <c r="D139" s="14" t="s">
        <v>30</v>
      </c>
      <c r="E139" s="14" t="s">
        <v>31</v>
      </c>
      <c r="F139" s="14" t="s">
        <v>124</v>
      </c>
      <c r="G139" s="15" t="s">
        <v>0</v>
      </c>
      <c r="H139" s="16">
        <v>1080500</v>
      </c>
      <c r="I139" s="16">
        <v>0</v>
      </c>
      <c r="J139" s="102">
        <f t="shared" ref="J139:L140" si="50">J140</f>
        <v>964354.52</v>
      </c>
      <c r="K139" s="102">
        <f t="shared" si="50"/>
        <v>1609229</v>
      </c>
      <c r="L139" s="102">
        <f t="shared" si="50"/>
        <v>1609229</v>
      </c>
      <c r="M139" s="16">
        <v>1080500</v>
      </c>
      <c r="N139" s="16">
        <v>0</v>
      </c>
      <c r="O139" s="16">
        <f>O140</f>
        <v>1095178.3700000001</v>
      </c>
      <c r="P139" s="16">
        <v>1080500</v>
      </c>
      <c r="Q139" s="16">
        <v>0</v>
      </c>
      <c r="R139" s="29">
        <f t="shared" si="26"/>
        <v>68.056092078877526</v>
      </c>
      <c r="S139" s="29">
        <f t="shared" si="27"/>
        <v>113.56594979199144</v>
      </c>
    </row>
    <row r="140" spans="1:19" ht="32.25" customHeight="1" x14ac:dyDescent="0.2">
      <c r="A140" s="8" t="s">
        <v>55</v>
      </c>
      <c r="B140" s="3" t="s">
        <v>38</v>
      </c>
      <c r="C140" s="3" t="s">
        <v>29</v>
      </c>
      <c r="D140" s="3" t="s">
        <v>30</v>
      </c>
      <c r="E140" s="3" t="s">
        <v>31</v>
      </c>
      <c r="F140" s="3" t="s">
        <v>124</v>
      </c>
      <c r="G140" s="3" t="s">
        <v>56</v>
      </c>
      <c r="H140" s="10">
        <v>1080500</v>
      </c>
      <c r="I140" s="10">
        <v>0</v>
      </c>
      <c r="J140" s="103">
        <f t="shared" si="50"/>
        <v>964354.52</v>
      </c>
      <c r="K140" s="103">
        <f t="shared" si="50"/>
        <v>1609229</v>
      </c>
      <c r="L140" s="103">
        <f t="shared" si="50"/>
        <v>1609229</v>
      </c>
      <c r="M140" s="10">
        <v>1080500</v>
      </c>
      <c r="N140" s="10">
        <v>0</v>
      </c>
      <c r="O140" s="10">
        <f>O141</f>
        <v>1095178.3700000001</v>
      </c>
      <c r="P140" s="10">
        <v>1080500</v>
      </c>
      <c r="Q140" s="10">
        <v>0</v>
      </c>
      <c r="R140" s="29">
        <f t="shared" si="26"/>
        <v>68.056092078877526</v>
      </c>
      <c r="S140" s="29">
        <f t="shared" si="27"/>
        <v>113.56594979199144</v>
      </c>
    </row>
    <row r="141" spans="1:19" ht="32.25" customHeight="1" x14ac:dyDescent="0.2">
      <c r="A141" s="8" t="s">
        <v>73</v>
      </c>
      <c r="B141" s="3" t="s">
        <v>38</v>
      </c>
      <c r="C141" s="3" t="s">
        <v>29</v>
      </c>
      <c r="D141" s="3" t="s">
        <v>30</v>
      </c>
      <c r="E141" s="3" t="s">
        <v>31</v>
      </c>
      <c r="F141" s="3" t="s">
        <v>124</v>
      </c>
      <c r="G141" s="3" t="s">
        <v>74</v>
      </c>
      <c r="H141" s="10">
        <v>1080500</v>
      </c>
      <c r="I141" s="10">
        <v>0</v>
      </c>
      <c r="J141" s="103">
        <v>964354.52</v>
      </c>
      <c r="K141" s="103">
        <v>1609229</v>
      </c>
      <c r="L141" s="103">
        <v>1609229</v>
      </c>
      <c r="M141" s="10">
        <v>1080500</v>
      </c>
      <c r="N141" s="10">
        <v>0</v>
      </c>
      <c r="O141" s="90">
        <v>1095178.3700000001</v>
      </c>
      <c r="P141" s="10">
        <v>1080500</v>
      </c>
      <c r="Q141" s="10">
        <v>0</v>
      </c>
      <c r="R141" s="29">
        <f t="shared" si="26"/>
        <v>68.056092078877526</v>
      </c>
      <c r="S141" s="29">
        <f t="shared" si="27"/>
        <v>113.56594979199144</v>
      </c>
    </row>
    <row r="142" spans="1:19" ht="0.75" customHeight="1" x14ac:dyDescent="0.2">
      <c r="A142" s="13" t="s">
        <v>127</v>
      </c>
      <c r="B142" s="14" t="s">
        <v>38</v>
      </c>
      <c r="C142" s="14" t="s">
        <v>29</v>
      </c>
      <c r="D142" s="14" t="s">
        <v>30</v>
      </c>
      <c r="E142" s="14" t="s">
        <v>31</v>
      </c>
      <c r="F142" s="14" t="s">
        <v>128</v>
      </c>
      <c r="G142" s="15" t="s">
        <v>0</v>
      </c>
      <c r="H142" s="16">
        <v>100000</v>
      </c>
      <c r="I142" s="16">
        <v>300000</v>
      </c>
      <c r="J142" s="102"/>
      <c r="K142" s="102">
        <v>0</v>
      </c>
      <c r="L142" s="102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29" t="e">
        <f t="shared" si="26"/>
        <v>#DIV/0!</v>
      </c>
      <c r="S142" s="29" t="e">
        <f t="shared" si="27"/>
        <v>#DIV/0!</v>
      </c>
    </row>
    <row r="143" spans="1:19" ht="48.75" hidden="1" customHeight="1" x14ac:dyDescent="0.2">
      <c r="A143" s="8" t="s">
        <v>45</v>
      </c>
      <c r="B143" s="3" t="s">
        <v>38</v>
      </c>
      <c r="C143" s="3" t="s">
        <v>29</v>
      </c>
      <c r="D143" s="3" t="s">
        <v>30</v>
      </c>
      <c r="E143" s="3" t="s">
        <v>31</v>
      </c>
      <c r="F143" s="3" t="s">
        <v>128</v>
      </c>
      <c r="G143" s="3" t="s">
        <v>46</v>
      </c>
      <c r="H143" s="10">
        <v>100000</v>
      </c>
      <c r="I143" s="10">
        <v>300000</v>
      </c>
      <c r="J143" s="103"/>
      <c r="K143" s="103">
        <v>0</v>
      </c>
      <c r="L143" s="103">
        <v>0</v>
      </c>
      <c r="M143" s="10">
        <v>0</v>
      </c>
      <c r="N143" s="10">
        <v>0</v>
      </c>
      <c r="O143" s="10">
        <v>0</v>
      </c>
      <c r="P143" s="10">
        <v>0</v>
      </c>
      <c r="Q143" s="10">
        <v>0</v>
      </c>
      <c r="R143" s="29" t="e">
        <f t="shared" si="26"/>
        <v>#DIV/0!</v>
      </c>
      <c r="S143" s="29" t="e">
        <f t="shared" si="27"/>
        <v>#DIV/0!</v>
      </c>
    </row>
    <row r="144" spans="1:19" ht="64.5" hidden="1" customHeight="1" x14ac:dyDescent="0.2">
      <c r="A144" s="8" t="s">
        <v>47</v>
      </c>
      <c r="B144" s="3" t="s">
        <v>38</v>
      </c>
      <c r="C144" s="3" t="s">
        <v>29</v>
      </c>
      <c r="D144" s="3" t="s">
        <v>30</v>
      </c>
      <c r="E144" s="3" t="s">
        <v>31</v>
      </c>
      <c r="F144" s="3" t="s">
        <v>128</v>
      </c>
      <c r="G144" s="3" t="s">
        <v>48</v>
      </c>
      <c r="H144" s="10">
        <v>100000</v>
      </c>
      <c r="I144" s="10">
        <v>300000</v>
      </c>
      <c r="J144" s="103"/>
      <c r="K144" s="103">
        <v>0</v>
      </c>
      <c r="L144" s="103">
        <v>0</v>
      </c>
      <c r="M144" s="10">
        <v>0</v>
      </c>
      <c r="N144" s="10">
        <v>0</v>
      </c>
      <c r="O144" s="10">
        <v>0</v>
      </c>
      <c r="P144" s="10">
        <v>0</v>
      </c>
      <c r="Q144" s="10">
        <v>0</v>
      </c>
      <c r="R144" s="29" t="e">
        <f t="shared" si="26"/>
        <v>#DIV/0!</v>
      </c>
      <c r="S144" s="29" t="e">
        <f t="shared" si="27"/>
        <v>#DIV/0!</v>
      </c>
    </row>
    <row r="145" spans="1:19" ht="32.25" customHeight="1" x14ac:dyDescent="0.2">
      <c r="A145" s="13" t="s">
        <v>129</v>
      </c>
      <c r="B145" s="14" t="s">
        <v>38</v>
      </c>
      <c r="C145" s="14" t="s">
        <v>29</v>
      </c>
      <c r="D145" s="14" t="s">
        <v>30</v>
      </c>
      <c r="E145" s="14" t="s">
        <v>31</v>
      </c>
      <c r="F145" s="14" t="s">
        <v>130</v>
      </c>
      <c r="G145" s="15" t="s">
        <v>0</v>
      </c>
      <c r="H145" s="16">
        <v>100000</v>
      </c>
      <c r="I145" s="16">
        <v>0</v>
      </c>
      <c r="J145" s="102">
        <f>J146</f>
        <v>100312.2</v>
      </c>
      <c r="K145" s="102">
        <f>K146</f>
        <v>100350</v>
      </c>
      <c r="L145" s="102">
        <f t="shared" ref="L145:O146" si="51">L146</f>
        <v>74592.800000000003</v>
      </c>
      <c r="M145" s="73">
        <f t="shared" si="51"/>
        <v>0</v>
      </c>
      <c r="N145" s="73">
        <f t="shared" si="51"/>
        <v>0</v>
      </c>
      <c r="O145" s="94">
        <f t="shared" si="51"/>
        <v>74592.800000000003</v>
      </c>
      <c r="P145" s="16">
        <v>0</v>
      </c>
      <c r="Q145" s="16">
        <v>0</v>
      </c>
      <c r="R145" s="29">
        <f t="shared" si="26"/>
        <v>100</v>
      </c>
      <c r="S145" s="29">
        <f t="shared" si="27"/>
        <v>74.360646062991336</v>
      </c>
    </row>
    <row r="146" spans="1:19" ht="48.95" customHeight="1" x14ac:dyDescent="0.2">
      <c r="A146" s="8" t="s">
        <v>45</v>
      </c>
      <c r="B146" s="3" t="s">
        <v>38</v>
      </c>
      <c r="C146" s="3" t="s">
        <v>29</v>
      </c>
      <c r="D146" s="3" t="s">
        <v>30</v>
      </c>
      <c r="E146" s="3" t="s">
        <v>31</v>
      </c>
      <c r="F146" s="3" t="s">
        <v>130</v>
      </c>
      <c r="G146" s="3" t="s">
        <v>46</v>
      </c>
      <c r="H146" s="10">
        <v>100000</v>
      </c>
      <c r="I146" s="10">
        <v>0</v>
      </c>
      <c r="J146" s="103">
        <f>J147</f>
        <v>100312.2</v>
      </c>
      <c r="K146" s="103">
        <f>K147</f>
        <v>100350</v>
      </c>
      <c r="L146" s="103">
        <f>L147</f>
        <v>74592.800000000003</v>
      </c>
      <c r="M146" s="74">
        <f t="shared" si="51"/>
        <v>0</v>
      </c>
      <c r="N146" s="74">
        <f t="shared" si="51"/>
        <v>0</v>
      </c>
      <c r="O146" s="95">
        <f t="shared" si="51"/>
        <v>74592.800000000003</v>
      </c>
      <c r="P146" s="10">
        <v>0</v>
      </c>
      <c r="Q146" s="10">
        <v>0</v>
      </c>
      <c r="R146" s="29">
        <f t="shared" si="26"/>
        <v>100</v>
      </c>
      <c r="S146" s="29">
        <f t="shared" si="27"/>
        <v>74.360646062991336</v>
      </c>
    </row>
    <row r="147" spans="1:19" ht="64.5" customHeight="1" x14ac:dyDescent="0.2">
      <c r="A147" s="8" t="s">
        <v>47</v>
      </c>
      <c r="B147" s="3" t="s">
        <v>38</v>
      </c>
      <c r="C147" s="3" t="s">
        <v>29</v>
      </c>
      <c r="D147" s="3" t="s">
        <v>30</v>
      </c>
      <c r="E147" s="3" t="s">
        <v>31</v>
      </c>
      <c r="F147" s="3" t="s">
        <v>130</v>
      </c>
      <c r="G147" s="3" t="s">
        <v>48</v>
      </c>
      <c r="H147" s="10">
        <v>100000</v>
      </c>
      <c r="I147" s="10">
        <v>0</v>
      </c>
      <c r="J147" s="103">
        <v>100312.2</v>
      </c>
      <c r="K147" s="103">
        <v>100350</v>
      </c>
      <c r="L147" s="103">
        <v>74592.800000000003</v>
      </c>
      <c r="M147" s="10">
        <v>0</v>
      </c>
      <c r="N147" s="10">
        <v>0</v>
      </c>
      <c r="O147" s="10">
        <v>74592.800000000003</v>
      </c>
      <c r="P147" s="10">
        <v>0</v>
      </c>
      <c r="Q147" s="10">
        <v>0</v>
      </c>
      <c r="R147" s="29">
        <f t="shared" si="26"/>
        <v>100</v>
      </c>
      <c r="S147" s="29">
        <f t="shared" si="27"/>
        <v>74.360646062991336</v>
      </c>
    </row>
    <row r="148" spans="1:19" ht="39" customHeight="1" x14ac:dyDescent="0.2">
      <c r="A148" s="13" t="s">
        <v>131</v>
      </c>
      <c r="B148" s="14" t="s">
        <v>38</v>
      </c>
      <c r="C148" s="14" t="s">
        <v>29</v>
      </c>
      <c r="D148" s="14" t="s">
        <v>30</v>
      </c>
      <c r="E148" s="14" t="s">
        <v>31</v>
      </c>
      <c r="F148" s="14" t="s">
        <v>132</v>
      </c>
      <c r="G148" s="15" t="s">
        <v>0</v>
      </c>
      <c r="H148" s="16">
        <v>50000</v>
      </c>
      <c r="I148" s="16">
        <v>0</v>
      </c>
      <c r="J148" s="102">
        <f>J149</f>
        <v>6000</v>
      </c>
      <c r="K148" s="102">
        <f>K149</f>
        <v>12000</v>
      </c>
      <c r="L148" s="102">
        <f t="shared" ref="L148:O148" si="52">L149</f>
        <v>12000</v>
      </c>
      <c r="M148" s="16">
        <f t="shared" si="52"/>
        <v>0</v>
      </c>
      <c r="N148" s="16">
        <f t="shared" si="52"/>
        <v>0</v>
      </c>
      <c r="O148" s="16">
        <f t="shared" si="52"/>
        <v>8176</v>
      </c>
      <c r="P148" s="16">
        <v>0</v>
      </c>
      <c r="Q148" s="16">
        <v>0</v>
      </c>
      <c r="R148" s="29">
        <f t="shared" si="26"/>
        <v>68.13333333333334</v>
      </c>
      <c r="S148" s="29">
        <f t="shared" si="27"/>
        <v>136.26666666666668</v>
      </c>
    </row>
    <row r="149" spans="1:19" ht="23.25" customHeight="1" x14ac:dyDescent="0.2">
      <c r="A149" s="8" t="s">
        <v>89</v>
      </c>
      <c r="B149" s="3" t="s">
        <v>38</v>
      </c>
      <c r="C149" s="3" t="s">
        <v>29</v>
      </c>
      <c r="D149" s="3" t="s">
        <v>30</v>
      </c>
      <c r="E149" s="3" t="s">
        <v>31</v>
      </c>
      <c r="F149" s="3" t="s">
        <v>132</v>
      </c>
      <c r="G149" s="3" t="s">
        <v>90</v>
      </c>
      <c r="H149" s="10">
        <v>50000</v>
      </c>
      <c r="I149" s="10">
        <v>0</v>
      </c>
      <c r="J149" s="103">
        <f>J150</f>
        <v>6000</v>
      </c>
      <c r="K149" s="103">
        <f>K150</f>
        <v>12000</v>
      </c>
      <c r="L149" s="103">
        <f t="shared" ref="L149:O149" si="53">L150</f>
        <v>12000</v>
      </c>
      <c r="M149" s="10">
        <f t="shared" si="53"/>
        <v>0</v>
      </c>
      <c r="N149" s="10">
        <f t="shared" si="53"/>
        <v>0</v>
      </c>
      <c r="O149" s="10">
        <f t="shared" si="53"/>
        <v>8176</v>
      </c>
      <c r="P149" s="10">
        <v>0</v>
      </c>
      <c r="Q149" s="10">
        <v>0</v>
      </c>
      <c r="R149" s="29">
        <f t="shared" si="26"/>
        <v>68.13333333333334</v>
      </c>
      <c r="S149" s="29">
        <f t="shared" si="27"/>
        <v>136.26666666666668</v>
      </c>
    </row>
    <row r="150" spans="1:19" ht="32.25" customHeight="1" x14ac:dyDescent="0.2">
      <c r="A150" s="8" t="s">
        <v>91</v>
      </c>
      <c r="B150" s="3" t="s">
        <v>38</v>
      </c>
      <c r="C150" s="3" t="s">
        <v>29</v>
      </c>
      <c r="D150" s="3" t="s">
        <v>30</v>
      </c>
      <c r="E150" s="3" t="s">
        <v>31</v>
      </c>
      <c r="F150" s="3" t="s">
        <v>132</v>
      </c>
      <c r="G150" s="3" t="s">
        <v>92</v>
      </c>
      <c r="H150" s="10">
        <v>50000</v>
      </c>
      <c r="I150" s="10">
        <v>0</v>
      </c>
      <c r="J150" s="103">
        <v>6000</v>
      </c>
      <c r="K150" s="103">
        <v>12000</v>
      </c>
      <c r="L150" s="103">
        <v>12000</v>
      </c>
      <c r="M150" s="10">
        <v>0</v>
      </c>
      <c r="N150" s="10">
        <v>0</v>
      </c>
      <c r="O150" s="10">
        <v>8176</v>
      </c>
      <c r="P150" s="10">
        <v>0</v>
      </c>
      <c r="Q150" s="10">
        <v>0</v>
      </c>
      <c r="R150" s="29">
        <f t="shared" si="26"/>
        <v>68.13333333333334</v>
      </c>
      <c r="S150" s="29">
        <f t="shared" si="27"/>
        <v>136.26666666666668</v>
      </c>
    </row>
    <row r="151" spans="1:19" ht="111.75" customHeight="1" x14ac:dyDescent="0.2">
      <c r="A151" s="13" t="s">
        <v>133</v>
      </c>
      <c r="B151" s="14" t="s">
        <v>38</v>
      </c>
      <c r="C151" s="14" t="s">
        <v>29</v>
      </c>
      <c r="D151" s="14" t="s">
        <v>30</v>
      </c>
      <c r="E151" s="14" t="s">
        <v>31</v>
      </c>
      <c r="F151" s="14" t="s">
        <v>134</v>
      </c>
      <c r="G151" s="15" t="s">
        <v>0</v>
      </c>
      <c r="H151" s="16">
        <v>3000</v>
      </c>
      <c r="I151" s="16">
        <v>0</v>
      </c>
      <c r="J151" s="102"/>
      <c r="K151" s="102">
        <v>3000</v>
      </c>
      <c r="L151" s="102">
        <v>3000</v>
      </c>
      <c r="M151" s="16">
        <v>3000</v>
      </c>
      <c r="N151" s="16">
        <v>0</v>
      </c>
      <c r="O151" s="16"/>
      <c r="P151" s="16">
        <v>3000</v>
      </c>
      <c r="Q151" s="16">
        <v>0</v>
      </c>
      <c r="R151" s="29">
        <f t="shared" si="26"/>
        <v>0</v>
      </c>
      <c r="S151" s="29" t="e">
        <f t="shared" si="27"/>
        <v>#DIV/0!</v>
      </c>
    </row>
    <row r="152" spans="1:19" ht="48.95" customHeight="1" x14ac:dyDescent="0.2">
      <c r="A152" s="8" t="s">
        <v>45</v>
      </c>
      <c r="B152" s="3" t="s">
        <v>38</v>
      </c>
      <c r="C152" s="3" t="s">
        <v>29</v>
      </c>
      <c r="D152" s="3" t="s">
        <v>30</v>
      </c>
      <c r="E152" s="3" t="s">
        <v>31</v>
      </c>
      <c r="F152" s="3" t="s">
        <v>134</v>
      </c>
      <c r="G152" s="3" t="s">
        <v>46</v>
      </c>
      <c r="H152" s="10">
        <v>3000</v>
      </c>
      <c r="I152" s="10">
        <v>0</v>
      </c>
      <c r="J152" s="103"/>
      <c r="K152" s="103">
        <v>3000</v>
      </c>
      <c r="L152" s="103">
        <v>3000</v>
      </c>
      <c r="M152" s="10">
        <v>3000</v>
      </c>
      <c r="N152" s="10">
        <v>0</v>
      </c>
      <c r="O152" s="10"/>
      <c r="P152" s="10">
        <v>3000</v>
      </c>
      <c r="Q152" s="10">
        <v>0</v>
      </c>
      <c r="R152" s="29">
        <f t="shared" si="26"/>
        <v>0</v>
      </c>
      <c r="S152" s="29" t="e">
        <f t="shared" si="27"/>
        <v>#DIV/0!</v>
      </c>
    </row>
    <row r="153" spans="1:19" ht="55.5" customHeight="1" x14ac:dyDescent="0.2">
      <c r="A153" s="8" t="s">
        <v>47</v>
      </c>
      <c r="B153" s="3" t="s">
        <v>38</v>
      </c>
      <c r="C153" s="3" t="s">
        <v>29</v>
      </c>
      <c r="D153" s="3" t="s">
        <v>30</v>
      </c>
      <c r="E153" s="3" t="s">
        <v>31</v>
      </c>
      <c r="F153" s="3" t="s">
        <v>134</v>
      </c>
      <c r="G153" s="3" t="s">
        <v>48</v>
      </c>
      <c r="H153" s="10">
        <v>3000</v>
      </c>
      <c r="I153" s="10">
        <v>0</v>
      </c>
      <c r="J153" s="103"/>
      <c r="K153" s="103">
        <v>3000</v>
      </c>
      <c r="L153" s="103">
        <v>3000</v>
      </c>
      <c r="M153" s="10">
        <v>3000</v>
      </c>
      <c r="N153" s="10">
        <v>0</v>
      </c>
      <c r="O153" s="10"/>
      <c r="P153" s="10">
        <v>3000</v>
      </c>
      <c r="Q153" s="10">
        <v>0</v>
      </c>
      <c r="R153" s="29">
        <f t="shared" si="26"/>
        <v>0</v>
      </c>
      <c r="S153" s="29" t="e">
        <f t="shared" si="27"/>
        <v>#DIV/0!</v>
      </c>
    </row>
    <row r="154" spans="1:19" ht="64.5" customHeight="1" x14ac:dyDescent="0.2">
      <c r="A154" s="13" t="s">
        <v>135</v>
      </c>
      <c r="B154" s="14" t="s">
        <v>38</v>
      </c>
      <c r="C154" s="14" t="s">
        <v>29</v>
      </c>
      <c r="D154" s="14" t="s">
        <v>30</v>
      </c>
      <c r="E154" s="14" t="s">
        <v>31</v>
      </c>
      <c r="F154" s="14" t="s">
        <v>136</v>
      </c>
      <c r="G154" s="15" t="s">
        <v>0</v>
      </c>
      <c r="H154" s="16">
        <v>541814</v>
      </c>
      <c r="I154" s="16">
        <v>0</v>
      </c>
      <c r="J154" s="102">
        <f>J155</f>
        <v>538015</v>
      </c>
      <c r="K154" s="102">
        <f>K155</f>
        <v>235789.5</v>
      </c>
      <c r="L154" s="102">
        <f t="shared" ref="L154:N154" si="54">L155</f>
        <v>235789.5</v>
      </c>
      <c r="M154" s="16">
        <f t="shared" si="54"/>
        <v>265040</v>
      </c>
      <c r="N154" s="16">
        <f t="shared" si="54"/>
        <v>0</v>
      </c>
      <c r="O154" s="16"/>
      <c r="P154" s="16">
        <v>447860</v>
      </c>
      <c r="Q154" s="16">
        <v>0</v>
      </c>
      <c r="R154" s="29">
        <f t="shared" ref="R154:R217" si="55">O154/L154*100</f>
        <v>0</v>
      </c>
      <c r="S154" s="29">
        <f t="shared" ref="S154:S217" si="56">O154/J154*100</f>
        <v>0</v>
      </c>
    </row>
    <row r="155" spans="1:19" ht="48.95" customHeight="1" x14ac:dyDescent="0.2">
      <c r="A155" s="8" t="s">
        <v>45</v>
      </c>
      <c r="B155" s="3" t="s">
        <v>38</v>
      </c>
      <c r="C155" s="3" t="s">
        <v>29</v>
      </c>
      <c r="D155" s="3" t="s">
        <v>30</v>
      </c>
      <c r="E155" s="3" t="s">
        <v>31</v>
      </c>
      <c r="F155" s="3" t="s">
        <v>136</v>
      </c>
      <c r="G155" s="3" t="s">
        <v>46</v>
      </c>
      <c r="H155" s="10">
        <v>541814</v>
      </c>
      <c r="I155" s="10">
        <v>0</v>
      </c>
      <c r="J155" s="103">
        <f>J156</f>
        <v>538015</v>
      </c>
      <c r="K155" s="103">
        <f>K156</f>
        <v>235789.5</v>
      </c>
      <c r="L155" s="103">
        <f>L156</f>
        <v>235789.5</v>
      </c>
      <c r="M155" s="10">
        <v>265040</v>
      </c>
      <c r="N155" s="10">
        <v>0</v>
      </c>
      <c r="O155" s="10"/>
      <c r="P155" s="10">
        <v>447860</v>
      </c>
      <c r="Q155" s="10">
        <v>0</v>
      </c>
      <c r="R155" s="29">
        <f t="shared" si="55"/>
        <v>0</v>
      </c>
      <c r="S155" s="29">
        <f t="shared" si="56"/>
        <v>0</v>
      </c>
    </row>
    <row r="156" spans="1:19" ht="64.5" customHeight="1" x14ac:dyDescent="0.2">
      <c r="A156" s="8" t="s">
        <v>47</v>
      </c>
      <c r="B156" s="3" t="s">
        <v>38</v>
      </c>
      <c r="C156" s="3" t="s">
        <v>29</v>
      </c>
      <c r="D156" s="3" t="s">
        <v>30</v>
      </c>
      <c r="E156" s="3" t="s">
        <v>31</v>
      </c>
      <c r="F156" s="3" t="s">
        <v>136</v>
      </c>
      <c r="G156" s="3" t="s">
        <v>48</v>
      </c>
      <c r="H156" s="10">
        <v>541814</v>
      </c>
      <c r="I156" s="10">
        <v>0</v>
      </c>
      <c r="J156" s="103">
        <v>538015</v>
      </c>
      <c r="K156" s="103">
        <v>235789.5</v>
      </c>
      <c r="L156" s="103">
        <v>235789.5</v>
      </c>
      <c r="M156" s="10">
        <v>265040</v>
      </c>
      <c r="N156" s="10">
        <v>0</v>
      </c>
      <c r="O156" s="10"/>
      <c r="P156" s="10">
        <v>447860</v>
      </c>
      <c r="Q156" s="10">
        <v>0</v>
      </c>
      <c r="R156" s="29">
        <f t="shared" si="55"/>
        <v>0</v>
      </c>
      <c r="S156" s="29">
        <f t="shared" si="56"/>
        <v>0</v>
      </c>
    </row>
    <row r="157" spans="1:19" ht="112.35" customHeight="1" x14ac:dyDescent="0.2">
      <c r="A157" s="13" t="s">
        <v>137</v>
      </c>
      <c r="B157" s="14" t="s">
        <v>38</v>
      </c>
      <c r="C157" s="14" t="s">
        <v>29</v>
      </c>
      <c r="D157" s="14" t="s">
        <v>30</v>
      </c>
      <c r="E157" s="14" t="s">
        <v>31</v>
      </c>
      <c r="F157" s="14" t="s">
        <v>138</v>
      </c>
      <c r="G157" s="15" t="s">
        <v>0</v>
      </c>
      <c r="H157" s="16">
        <v>4014384</v>
      </c>
      <c r="I157" s="16">
        <v>0</v>
      </c>
      <c r="J157" s="102">
        <f>J158</f>
        <v>1003596</v>
      </c>
      <c r="K157" s="102">
        <f>K158</f>
        <v>4054248</v>
      </c>
      <c r="L157" s="102">
        <f t="shared" ref="L157:N157" si="57">L158</f>
        <v>4054248</v>
      </c>
      <c r="M157" s="16">
        <f t="shared" si="57"/>
        <v>1003596</v>
      </c>
      <c r="N157" s="16">
        <f t="shared" si="57"/>
        <v>0</v>
      </c>
      <c r="O157" s="16">
        <f>O158</f>
        <v>3715000</v>
      </c>
      <c r="P157" s="16">
        <v>1003596</v>
      </c>
      <c r="Q157" s="16">
        <v>0</v>
      </c>
      <c r="R157" s="29">
        <f t="shared" si="55"/>
        <v>91.632282978248995</v>
      </c>
      <c r="S157" s="29">
        <f t="shared" si="56"/>
        <v>370.16887273364978</v>
      </c>
    </row>
    <row r="158" spans="1:19" ht="48.95" customHeight="1" x14ac:dyDescent="0.2">
      <c r="A158" s="8" t="s">
        <v>34</v>
      </c>
      <c r="B158" s="3" t="s">
        <v>38</v>
      </c>
      <c r="C158" s="3" t="s">
        <v>29</v>
      </c>
      <c r="D158" s="3" t="s">
        <v>30</v>
      </c>
      <c r="E158" s="3" t="s">
        <v>31</v>
      </c>
      <c r="F158" s="3" t="s">
        <v>138</v>
      </c>
      <c r="G158" s="3" t="s">
        <v>35</v>
      </c>
      <c r="H158" s="10">
        <v>4014384</v>
      </c>
      <c r="I158" s="10">
        <v>0</v>
      </c>
      <c r="J158" s="103">
        <f>J159</f>
        <v>1003596</v>
      </c>
      <c r="K158" s="103">
        <f>K159</f>
        <v>4054248</v>
      </c>
      <c r="L158" s="103">
        <f>L159</f>
        <v>4054248</v>
      </c>
      <c r="M158" s="10">
        <v>1003596</v>
      </c>
      <c r="N158" s="10">
        <v>0</v>
      </c>
      <c r="O158" s="10">
        <f>O159</f>
        <v>3715000</v>
      </c>
      <c r="P158" s="10">
        <v>1003596</v>
      </c>
      <c r="Q158" s="10">
        <v>0</v>
      </c>
      <c r="R158" s="29">
        <f t="shared" si="55"/>
        <v>91.632282978248995</v>
      </c>
      <c r="S158" s="29">
        <f t="shared" si="56"/>
        <v>370.16887273364978</v>
      </c>
    </row>
    <row r="159" spans="1:19" ht="24" customHeight="1" x14ac:dyDescent="0.2">
      <c r="A159" s="8" t="s">
        <v>36</v>
      </c>
      <c r="B159" s="3" t="s">
        <v>38</v>
      </c>
      <c r="C159" s="3" t="s">
        <v>29</v>
      </c>
      <c r="D159" s="3" t="s">
        <v>30</v>
      </c>
      <c r="E159" s="3" t="s">
        <v>31</v>
      </c>
      <c r="F159" s="3" t="s">
        <v>138</v>
      </c>
      <c r="G159" s="3" t="s">
        <v>37</v>
      </c>
      <c r="H159" s="10">
        <v>4014384</v>
      </c>
      <c r="I159" s="10">
        <v>0</v>
      </c>
      <c r="J159" s="103">
        <v>1003596</v>
      </c>
      <c r="K159" s="103">
        <v>4054248</v>
      </c>
      <c r="L159" s="103">
        <v>4054248</v>
      </c>
      <c r="M159" s="10">
        <v>1003596</v>
      </c>
      <c r="N159" s="10">
        <v>0</v>
      </c>
      <c r="O159" s="10">
        <v>3715000</v>
      </c>
      <c r="P159" s="10">
        <v>1003596</v>
      </c>
      <c r="Q159" s="10">
        <v>0</v>
      </c>
      <c r="R159" s="29">
        <f t="shared" si="55"/>
        <v>91.632282978248995</v>
      </c>
      <c r="S159" s="29">
        <f t="shared" si="56"/>
        <v>370.16887273364978</v>
      </c>
    </row>
    <row r="160" spans="1:19" ht="52.5" hidden="1" customHeight="1" x14ac:dyDescent="0.2">
      <c r="A160" s="13" t="s">
        <v>32</v>
      </c>
      <c r="B160" s="23" t="s">
        <v>38</v>
      </c>
      <c r="C160" s="14" t="s">
        <v>29</v>
      </c>
      <c r="D160" s="14" t="s">
        <v>30</v>
      </c>
      <c r="E160" s="14" t="s">
        <v>31</v>
      </c>
      <c r="F160" s="14" t="s">
        <v>33</v>
      </c>
      <c r="G160" s="15" t="s">
        <v>0</v>
      </c>
      <c r="H160" s="16">
        <v>0</v>
      </c>
      <c r="I160" s="16">
        <v>0</v>
      </c>
      <c r="J160" s="102"/>
      <c r="K160" s="102"/>
      <c r="L160" s="102">
        <v>0</v>
      </c>
      <c r="M160" s="16">
        <v>2421000</v>
      </c>
      <c r="N160" s="16">
        <v>0</v>
      </c>
      <c r="O160" s="16"/>
      <c r="P160" s="16">
        <v>0</v>
      </c>
      <c r="Q160" s="16">
        <v>0</v>
      </c>
      <c r="R160" s="29" t="e">
        <f t="shared" si="55"/>
        <v>#DIV/0!</v>
      </c>
      <c r="S160" s="29" t="e">
        <f t="shared" si="56"/>
        <v>#DIV/0!</v>
      </c>
    </row>
    <row r="161" spans="1:19" ht="15" hidden="1" customHeight="1" x14ac:dyDescent="0.2">
      <c r="A161" s="8" t="s">
        <v>34</v>
      </c>
      <c r="B161" s="12" t="s">
        <v>38</v>
      </c>
      <c r="C161" s="3" t="s">
        <v>29</v>
      </c>
      <c r="D161" s="3" t="s">
        <v>30</v>
      </c>
      <c r="E161" s="3" t="s">
        <v>31</v>
      </c>
      <c r="F161" s="3" t="s">
        <v>33</v>
      </c>
      <c r="G161" s="3" t="s">
        <v>35</v>
      </c>
      <c r="H161" s="10">
        <v>0</v>
      </c>
      <c r="I161" s="10">
        <v>0</v>
      </c>
      <c r="J161" s="103"/>
      <c r="K161" s="103"/>
      <c r="L161" s="103">
        <v>0</v>
      </c>
      <c r="M161" s="10">
        <v>2421000</v>
      </c>
      <c r="N161" s="10">
        <v>0</v>
      </c>
      <c r="O161" s="10"/>
      <c r="P161" s="10">
        <v>0</v>
      </c>
      <c r="Q161" s="10">
        <v>0</v>
      </c>
      <c r="R161" s="29" t="e">
        <f t="shared" si="55"/>
        <v>#DIV/0!</v>
      </c>
      <c r="S161" s="29" t="e">
        <f t="shared" si="56"/>
        <v>#DIV/0!</v>
      </c>
    </row>
    <row r="162" spans="1:19" ht="15" hidden="1" customHeight="1" x14ac:dyDescent="0.2">
      <c r="A162" s="8" t="s">
        <v>36</v>
      </c>
      <c r="B162" s="12" t="s">
        <v>38</v>
      </c>
      <c r="C162" s="3" t="s">
        <v>29</v>
      </c>
      <c r="D162" s="3" t="s">
        <v>30</v>
      </c>
      <c r="E162" s="3" t="s">
        <v>31</v>
      </c>
      <c r="F162" s="3" t="s">
        <v>33</v>
      </c>
      <c r="G162" s="3" t="s">
        <v>37</v>
      </c>
      <c r="H162" s="10">
        <v>0</v>
      </c>
      <c r="I162" s="10">
        <v>0</v>
      </c>
      <c r="J162" s="103"/>
      <c r="K162" s="103"/>
      <c r="L162" s="103">
        <v>0</v>
      </c>
      <c r="M162" s="10">
        <v>2421000</v>
      </c>
      <c r="N162" s="10">
        <v>0</v>
      </c>
      <c r="O162" s="10"/>
      <c r="P162" s="10">
        <v>0</v>
      </c>
      <c r="Q162" s="10">
        <v>0</v>
      </c>
      <c r="R162" s="29" t="e">
        <f t="shared" si="55"/>
        <v>#DIV/0!</v>
      </c>
      <c r="S162" s="29" t="e">
        <f t="shared" si="56"/>
        <v>#DIV/0!</v>
      </c>
    </row>
    <row r="163" spans="1:19" ht="24" customHeight="1" x14ac:dyDescent="0.2">
      <c r="A163" s="13" t="s">
        <v>139</v>
      </c>
      <c r="B163" s="14" t="s">
        <v>38</v>
      </c>
      <c r="C163" s="14" t="s">
        <v>29</v>
      </c>
      <c r="D163" s="14" t="s">
        <v>30</v>
      </c>
      <c r="E163" s="14" t="s">
        <v>31</v>
      </c>
      <c r="F163" s="14" t="s">
        <v>140</v>
      </c>
      <c r="G163" s="15" t="s">
        <v>0</v>
      </c>
      <c r="H163" s="16">
        <v>316000</v>
      </c>
      <c r="I163" s="16">
        <v>0</v>
      </c>
      <c r="J163" s="102"/>
      <c r="K163" s="102">
        <f>K165</f>
        <v>420000</v>
      </c>
      <c r="L163" s="102">
        <f t="shared" ref="L163:N163" si="58">L165</f>
        <v>0</v>
      </c>
      <c r="M163" s="16">
        <f t="shared" si="58"/>
        <v>421100</v>
      </c>
      <c r="N163" s="16">
        <f t="shared" si="58"/>
        <v>0</v>
      </c>
      <c r="O163" s="16"/>
      <c r="P163" s="16">
        <v>316000</v>
      </c>
      <c r="Q163" s="16">
        <v>0</v>
      </c>
      <c r="R163" s="29" t="e">
        <f t="shared" si="55"/>
        <v>#DIV/0!</v>
      </c>
      <c r="S163" s="29" t="e">
        <f t="shared" si="56"/>
        <v>#DIV/0!</v>
      </c>
    </row>
    <row r="164" spans="1:19" ht="48.95" customHeight="1" x14ac:dyDescent="0.2">
      <c r="A164" s="8" t="s">
        <v>45</v>
      </c>
      <c r="B164" s="3" t="s">
        <v>38</v>
      </c>
      <c r="C164" s="3" t="s">
        <v>29</v>
      </c>
      <c r="D164" s="3" t="s">
        <v>30</v>
      </c>
      <c r="E164" s="3" t="s">
        <v>31</v>
      </c>
      <c r="F164" s="3" t="s">
        <v>140</v>
      </c>
      <c r="G164" s="3" t="s">
        <v>46</v>
      </c>
      <c r="H164" s="10">
        <v>316000</v>
      </c>
      <c r="I164" s="10">
        <v>0</v>
      </c>
      <c r="J164" s="103"/>
      <c r="K164" s="103">
        <f>K165</f>
        <v>420000</v>
      </c>
      <c r="L164" s="103">
        <f>L165</f>
        <v>0</v>
      </c>
      <c r="M164" s="10">
        <v>421100</v>
      </c>
      <c r="N164" s="10">
        <v>0</v>
      </c>
      <c r="O164" s="10"/>
      <c r="P164" s="10">
        <v>316000</v>
      </c>
      <c r="Q164" s="10">
        <v>0</v>
      </c>
      <c r="R164" s="29" t="e">
        <f t="shared" si="55"/>
        <v>#DIV/0!</v>
      </c>
      <c r="S164" s="29" t="e">
        <f t="shared" si="56"/>
        <v>#DIV/0!</v>
      </c>
    </row>
    <row r="165" spans="1:19" ht="61.5" customHeight="1" x14ac:dyDescent="0.2">
      <c r="A165" s="8" t="s">
        <v>47</v>
      </c>
      <c r="B165" s="3" t="s">
        <v>38</v>
      </c>
      <c r="C165" s="3" t="s">
        <v>29</v>
      </c>
      <c r="D165" s="3" t="s">
        <v>30</v>
      </c>
      <c r="E165" s="3" t="s">
        <v>31</v>
      </c>
      <c r="F165" s="3" t="s">
        <v>140</v>
      </c>
      <c r="G165" s="3" t="s">
        <v>48</v>
      </c>
      <c r="H165" s="10">
        <v>316000</v>
      </c>
      <c r="I165" s="10">
        <v>0</v>
      </c>
      <c r="J165" s="103"/>
      <c r="K165" s="103">
        <v>420000</v>
      </c>
      <c r="L165" s="103">
        <v>0</v>
      </c>
      <c r="M165" s="10">
        <v>421100</v>
      </c>
      <c r="N165" s="10">
        <v>0</v>
      </c>
      <c r="O165" s="10"/>
      <c r="P165" s="10">
        <v>316000</v>
      </c>
      <c r="Q165" s="10">
        <v>0</v>
      </c>
      <c r="R165" s="29" t="e">
        <f t="shared" si="55"/>
        <v>#DIV/0!</v>
      </c>
      <c r="S165" s="29" t="e">
        <f t="shared" si="56"/>
        <v>#DIV/0!</v>
      </c>
    </row>
    <row r="166" spans="1:19" ht="52.5" customHeight="1" x14ac:dyDescent="0.2">
      <c r="A166" s="13" t="s">
        <v>81</v>
      </c>
      <c r="B166" s="14" t="s">
        <v>38</v>
      </c>
      <c r="C166" s="14" t="s">
        <v>29</v>
      </c>
      <c r="D166" s="14" t="s">
        <v>30</v>
      </c>
      <c r="E166" s="14" t="s">
        <v>31</v>
      </c>
      <c r="F166" s="14">
        <v>52280</v>
      </c>
      <c r="G166" s="15" t="s">
        <v>0</v>
      </c>
      <c r="H166" s="16">
        <v>0</v>
      </c>
      <c r="I166" s="16">
        <v>0</v>
      </c>
      <c r="J166" s="102">
        <f>J167</f>
        <v>1936838.58</v>
      </c>
      <c r="K166" s="102"/>
      <c r="L166" s="102">
        <v>0</v>
      </c>
      <c r="M166" s="16">
        <v>9300000</v>
      </c>
      <c r="N166" s="16">
        <v>0</v>
      </c>
      <c r="O166" s="16"/>
      <c r="P166" s="16">
        <v>0</v>
      </c>
      <c r="Q166" s="16">
        <v>0</v>
      </c>
      <c r="R166" s="29" t="e">
        <f t="shared" si="55"/>
        <v>#DIV/0!</v>
      </c>
      <c r="S166" s="29">
        <f t="shared" si="56"/>
        <v>0</v>
      </c>
    </row>
    <row r="167" spans="1:19" ht="51.75" customHeight="1" x14ac:dyDescent="0.2">
      <c r="A167" s="8" t="s">
        <v>45</v>
      </c>
      <c r="B167" s="3" t="s">
        <v>38</v>
      </c>
      <c r="C167" s="3" t="s">
        <v>29</v>
      </c>
      <c r="D167" s="3" t="s">
        <v>30</v>
      </c>
      <c r="E167" s="3" t="s">
        <v>31</v>
      </c>
      <c r="F167" s="3">
        <v>52280</v>
      </c>
      <c r="G167" s="3">
        <v>200</v>
      </c>
      <c r="H167" s="10">
        <v>0</v>
      </c>
      <c r="I167" s="10">
        <v>0</v>
      </c>
      <c r="J167" s="103">
        <f>J168</f>
        <v>1936838.58</v>
      </c>
      <c r="K167" s="103"/>
      <c r="L167" s="103">
        <v>0</v>
      </c>
      <c r="M167" s="10">
        <v>9300000</v>
      </c>
      <c r="N167" s="10">
        <v>0</v>
      </c>
      <c r="O167" s="10"/>
      <c r="P167" s="10">
        <v>0</v>
      </c>
      <c r="Q167" s="10">
        <v>0</v>
      </c>
      <c r="R167" s="29" t="e">
        <f t="shared" si="55"/>
        <v>#DIV/0!</v>
      </c>
      <c r="S167" s="29">
        <f t="shared" si="56"/>
        <v>0</v>
      </c>
    </row>
    <row r="168" spans="1:19" ht="44.25" customHeight="1" x14ac:dyDescent="0.2">
      <c r="A168" s="8" t="s">
        <v>47</v>
      </c>
      <c r="B168" s="3" t="s">
        <v>38</v>
      </c>
      <c r="C168" s="3" t="s">
        <v>29</v>
      </c>
      <c r="D168" s="3" t="s">
        <v>30</v>
      </c>
      <c r="E168" s="3" t="s">
        <v>31</v>
      </c>
      <c r="F168" s="3">
        <v>52280</v>
      </c>
      <c r="G168" s="3">
        <v>240</v>
      </c>
      <c r="H168" s="10">
        <v>0</v>
      </c>
      <c r="I168" s="10">
        <v>0</v>
      </c>
      <c r="J168" s="103">
        <v>1936838.58</v>
      </c>
      <c r="K168" s="103"/>
      <c r="L168" s="103">
        <v>0</v>
      </c>
      <c r="M168" s="10">
        <v>9300000</v>
      </c>
      <c r="N168" s="10">
        <v>0</v>
      </c>
      <c r="O168" s="10"/>
      <c r="P168" s="10">
        <v>0</v>
      </c>
      <c r="Q168" s="10">
        <v>0</v>
      </c>
      <c r="R168" s="29" t="e">
        <f t="shared" si="55"/>
        <v>#DIV/0!</v>
      </c>
      <c r="S168" s="29">
        <f t="shared" si="56"/>
        <v>0</v>
      </c>
    </row>
    <row r="169" spans="1:19" ht="48.75" customHeight="1" x14ac:dyDescent="0.2">
      <c r="A169" s="50" t="s">
        <v>141</v>
      </c>
      <c r="B169" s="51" t="s">
        <v>38</v>
      </c>
      <c r="C169" s="18" t="s">
        <v>29</v>
      </c>
      <c r="D169" s="18" t="s">
        <v>30</v>
      </c>
      <c r="E169" s="52" t="s">
        <v>31</v>
      </c>
      <c r="F169" s="42" t="s">
        <v>142</v>
      </c>
      <c r="G169" s="53"/>
      <c r="H169" s="16">
        <v>0</v>
      </c>
      <c r="I169" s="16">
        <v>3040608</v>
      </c>
      <c r="J169" s="102"/>
      <c r="K169" s="102">
        <f>K170</f>
        <v>12427631</v>
      </c>
      <c r="L169" s="102">
        <f>L170</f>
        <v>12427631</v>
      </c>
      <c r="M169" s="73">
        <f t="shared" ref="M169:O169" si="59">M170</f>
        <v>0</v>
      </c>
      <c r="N169" s="73">
        <f t="shared" si="59"/>
        <v>0</v>
      </c>
      <c r="O169" s="96">
        <f t="shared" si="59"/>
        <v>8299962.5999999996</v>
      </c>
      <c r="P169" s="16">
        <v>0</v>
      </c>
      <c r="Q169" s="16">
        <v>0</v>
      </c>
      <c r="R169" s="29">
        <f t="shared" si="55"/>
        <v>66.78636177723655</v>
      </c>
      <c r="S169" s="29" t="e">
        <f t="shared" si="56"/>
        <v>#DIV/0!</v>
      </c>
    </row>
    <row r="170" spans="1:19" ht="48.75" customHeight="1" x14ac:dyDescent="0.2">
      <c r="A170" s="54" t="s">
        <v>242</v>
      </c>
      <c r="B170" s="51" t="s">
        <v>38</v>
      </c>
      <c r="C170" s="18" t="s">
        <v>29</v>
      </c>
      <c r="D170" s="18" t="s">
        <v>30</v>
      </c>
      <c r="E170" s="52" t="s">
        <v>31</v>
      </c>
      <c r="F170" s="42" t="s">
        <v>142</v>
      </c>
      <c r="G170" s="55" t="s">
        <v>35</v>
      </c>
      <c r="H170" s="10">
        <v>0</v>
      </c>
      <c r="I170" s="10">
        <v>3040608</v>
      </c>
      <c r="J170" s="103"/>
      <c r="K170" s="103">
        <f>K171</f>
        <v>12427631</v>
      </c>
      <c r="L170" s="103">
        <f>L171</f>
        <v>12427631</v>
      </c>
      <c r="M170" s="74">
        <f t="shared" ref="M170:O170" si="60">M171</f>
        <v>0</v>
      </c>
      <c r="N170" s="74">
        <f t="shared" si="60"/>
        <v>0</v>
      </c>
      <c r="O170" s="97">
        <f t="shared" si="60"/>
        <v>8299962.5999999996</v>
      </c>
      <c r="P170" s="10">
        <v>0</v>
      </c>
      <c r="Q170" s="10">
        <v>0</v>
      </c>
      <c r="R170" s="29">
        <f t="shared" si="55"/>
        <v>66.78636177723655</v>
      </c>
      <c r="S170" s="29" t="e">
        <f t="shared" si="56"/>
        <v>#DIV/0!</v>
      </c>
    </row>
    <row r="171" spans="1:19" ht="25.5" customHeight="1" x14ac:dyDescent="0.2">
      <c r="A171" s="54" t="s">
        <v>243</v>
      </c>
      <c r="B171" s="17" t="s">
        <v>38</v>
      </c>
      <c r="C171" s="17" t="s">
        <v>29</v>
      </c>
      <c r="D171" s="17" t="s">
        <v>30</v>
      </c>
      <c r="E171" s="19" t="s">
        <v>31</v>
      </c>
      <c r="F171" s="42" t="s">
        <v>142</v>
      </c>
      <c r="G171" s="55" t="s">
        <v>37</v>
      </c>
      <c r="H171" s="10">
        <v>0</v>
      </c>
      <c r="I171" s="10">
        <v>3040608</v>
      </c>
      <c r="J171" s="103"/>
      <c r="K171" s="103">
        <v>12427631</v>
      </c>
      <c r="L171" s="103">
        <v>12427631</v>
      </c>
      <c r="M171" s="10">
        <v>0</v>
      </c>
      <c r="N171" s="10">
        <v>0</v>
      </c>
      <c r="O171" s="91">
        <v>8299962.5999999996</v>
      </c>
      <c r="P171" s="10">
        <v>0</v>
      </c>
      <c r="Q171" s="10">
        <v>0</v>
      </c>
      <c r="R171" s="29">
        <f t="shared" si="55"/>
        <v>66.78636177723655</v>
      </c>
      <c r="S171" s="29" t="e">
        <f t="shared" si="56"/>
        <v>#DIV/0!</v>
      </c>
    </row>
    <row r="172" spans="1:19" ht="0.75" customHeight="1" x14ac:dyDescent="0.2">
      <c r="A172" s="4"/>
      <c r="B172" s="5"/>
      <c r="C172" s="5"/>
      <c r="D172" s="5"/>
      <c r="E172" s="5"/>
      <c r="F172" s="6"/>
      <c r="G172" s="6"/>
      <c r="H172" s="7"/>
      <c r="I172" s="7"/>
      <c r="J172" s="101"/>
      <c r="K172" s="101"/>
      <c r="L172" s="101"/>
      <c r="M172" s="7"/>
      <c r="N172" s="7"/>
      <c r="O172" s="7"/>
      <c r="P172" s="7"/>
      <c r="Q172" s="7"/>
      <c r="R172" s="29"/>
      <c r="S172" s="29"/>
    </row>
    <row r="173" spans="1:19" ht="27.75" hidden="1" customHeight="1" x14ac:dyDescent="0.2">
      <c r="A173" s="8"/>
      <c r="B173" s="3"/>
      <c r="C173" s="3"/>
      <c r="D173" s="3"/>
      <c r="E173" s="3"/>
      <c r="F173" s="3"/>
      <c r="G173" s="9"/>
      <c r="H173" s="10"/>
      <c r="I173" s="10"/>
      <c r="J173" s="103"/>
      <c r="K173" s="103"/>
      <c r="L173" s="103"/>
      <c r="M173" s="10"/>
      <c r="N173" s="10"/>
      <c r="O173" s="10"/>
      <c r="P173" s="10"/>
      <c r="Q173" s="10"/>
      <c r="R173" s="29"/>
      <c r="S173" s="29"/>
    </row>
    <row r="174" spans="1:19" ht="20.25" hidden="1" customHeight="1" x14ac:dyDescent="0.2">
      <c r="A174" s="8"/>
      <c r="B174" s="3"/>
      <c r="C174" s="3"/>
      <c r="D174" s="3"/>
      <c r="E174" s="3"/>
      <c r="F174" s="3"/>
      <c r="G174" s="3"/>
      <c r="H174" s="10"/>
      <c r="I174" s="10"/>
      <c r="J174" s="103"/>
      <c r="K174" s="103"/>
      <c r="L174" s="103"/>
      <c r="M174" s="10"/>
      <c r="N174" s="10"/>
      <c r="O174" s="10"/>
      <c r="P174" s="10"/>
      <c r="Q174" s="10"/>
      <c r="R174" s="29"/>
      <c r="S174" s="29"/>
    </row>
    <row r="175" spans="1:19" ht="36.75" hidden="1" customHeight="1" x14ac:dyDescent="0.2">
      <c r="A175" s="8"/>
      <c r="B175" s="3"/>
      <c r="C175" s="3"/>
      <c r="D175" s="3"/>
      <c r="E175" s="3"/>
      <c r="F175" s="3"/>
      <c r="G175" s="3"/>
      <c r="H175" s="10"/>
      <c r="I175" s="10"/>
      <c r="J175" s="103"/>
      <c r="K175" s="103"/>
      <c r="L175" s="103"/>
      <c r="M175" s="10"/>
      <c r="N175" s="10"/>
      <c r="O175" s="10"/>
      <c r="P175" s="10"/>
      <c r="Q175" s="10"/>
      <c r="R175" s="29"/>
      <c r="S175" s="29"/>
    </row>
    <row r="176" spans="1:19" ht="74.25" customHeight="1" x14ac:dyDescent="0.2">
      <c r="A176" s="13" t="s">
        <v>234</v>
      </c>
      <c r="B176" s="5" t="s">
        <v>38</v>
      </c>
      <c r="C176" s="5" t="s">
        <v>15</v>
      </c>
      <c r="D176" s="5" t="s">
        <v>0</v>
      </c>
      <c r="E176" s="11" t="s">
        <v>0</v>
      </c>
      <c r="F176" s="11" t="s">
        <v>0</v>
      </c>
      <c r="G176" s="11" t="s">
        <v>0</v>
      </c>
      <c r="H176" s="7">
        <v>12754086</v>
      </c>
      <c r="I176" s="7">
        <v>1613664</v>
      </c>
      <c r="J176" s="101">
        <f>J177</f>
        <v>10028132.689999999</v>
      </c>
      <c r="K176" s="101">
        <f>K177</f>
        <v>12948200</v>
      </c>
      <c r="L176" s="101">
        <f>L177</f>
        <v>12864333.710000001</v>
      </c>
      <c r="M176" s="7">
        <v>7747829</v>
      </c>
      <c r="N176" s="7">
        <v>0</v>
      </c>
      <c r="O176" s="7">
        <f>O177</f>
        <v>9229165.4800000004</v>
      </c>
      <c r="P176" s="7">
        <f t="shared" ref="P176:Q176" si="61">P177</f>
        <v>8403324</v>
      </c>
      <c r="Q176" s="7">
        <f t="shared" si="61"/>
        <v>0</v>
      </c>
      <c r="R176" s="29">
        <f t="shared" si="55"/>
        <v>71.742273545234397</v>
      </c>
      <c r="S176" s="29">
        <f t="shared" si="56"/>
        <v>92.032741940114875</v>
      </c>
    </row>
    <row r="177" spans="1:19" ht="32.25" customHeight="1" x14ac:dyDescent="0.2">
      <c r="A177" s="4" t="s">
        <v>28</v>
      </c>
      <c r="B177" s="5" t="s">
        <v>38</v>
      </c>
      <c r="C177" s="5" t="s">
        <v>15</v>
      </c>
      <c r="D177" s="5" t="s">
        <v>30</v>
      </c>
      <c r="E177" s="5" t="s">
        <v>31</v>
      </c>
      <c r="F177" s="6" t="s">
        <v>0</v>
      </c>
      <c r="G177" s="6" t="s">
        <v>0</v>
      </c>
      <c r="H177" s="7">
        <v>12754086</v>
      </c>
      <c r="I177" s="7">
        <v>1613664</v>
      </c>
      <c r="J177" s="101">
        <f>J178+J183+J186+J189+J192+J198+J201</f>
        <v>10028132.689999999</v>
      </c>
      <c r="K177" s="101">
        <f>K178+K183+K186+K189+K192+K198+K201+K204</f>
        <v>12948200</v>
      </c>
      <c r="L177" s="101">
        <f>L178+L183+L186+L189+L192+L198+L201+L204</f>
        <v>12864333.710000001</v>
      </c>
      <c r="M177" s="7">
        <f t="shared" ref="M177:O177" si="62">M178+M183+M186+M189+M192+M198+M201+M204</f>
        <v>7747829</v>
      </c>
      <c r="N177" s="7">
        <f t="shared" si="62"/>
        <v>0</v>
      </c>
      <c r="O177" s="7">
        <f t="shared" si="62"/>
        <v>9229165.4800000004</v>
      </c>
      <c r="P177" s="7">
        <f t="shared" ref="P177:Q177" si="63">P178+P183+P186+P198</f>
        <v>8403324</v>
      </c>
      <c r="Q177" s="7">
        <f t="shared" si="63"/>
        <v>0</v>
      </c>
      <c r="R177" s="29">
        <f t="shared" si="55"/>
        <v>71.742273545234397</v>
      </c>
      <c r="S177" s="29">
        <f t="shared" si="56"/>
        <v>92.032741940114875</v>
      </c>
    </row>
    <row r="178" spans="1:19" ht="144.4" customHeight="1" x14ac:dyDescent="0.2">
      <c r="A178" s="13" t="s">
        <v>146</v>
      </c>
      <c r="B178" s="14" t="s">
        <v>38</v>
      </c>
      <c r="C178" s="14" t="s">
        <v>15</v>
      </c>
      <c r="D178" s="14" t="s">
        <v>30</v>
      </c>
      <c r="E178" s="14" t="s">
        <v>31</v>
      </c>
      <c r="F178" s="14" t="s">
        <v>147</v>
      </c>
      <c r="G178" s="15" t="s">
        <v>0</v>
      </c>
      <c r="H178" s="16">
        <v>75600</v>
      </c>
      <c r="I178" s="16">
        <v>0</v>
      </c>
      <c r="J178" s="102">
        <f>J179+J181</f>
        <v>48600</v>
      </c>
      <c r="K178" s="102">
        <f>K179+K181</f>
        <v>64800</v>
      </c>
      <c r="L178" s="102">
        <f t="shared" ref="L178:O178" si="64">L179+L181</f>
        <v>64800</v>
      </c>
      <c r="M178" s="16">
        <f t="shared" si="64"/>
        <v>75600</v>
      </c>
      <c r="N178" s="16">
        <f t="shared" si="64"/>
        <v>0</v>
      </c>
      <c r="O178" s="16">
        <f t="shared" si="64"/>
        <v>45000</v>
      </c>
      <c r="P178" s="16">
        <v>75600</v>
      </c>
      <c r="Q178" s="16">
        <v>0</v>
      </c>
      <c r="R178" s="29">
        <f t="shared" si="55"/>
        <v>69.444444444444443</v>
      </c>
      <c r="S178" s="29">
        <f t="shared" si="56"/>
        <v>92.592592592592595</v>
      </c>
    </row>
    <row r="179" spans="1:19" ht="32.25" customHeight="1" x14ac:dyDescent="0.2">
      <c r="A179" s="8" t="s">
        <v>55</v>
      </c>
      <c r="B179" s="3" t="s">
        <v>38</v>
      </c>
      <c r="C179" s="3" t="s">
        <v>15</v>
      </c>
      <c r="D179" s="3" t="s">
        <v>30</v>
      </c>
      <c r="E179" s="3" t="s">
        <v>31</v>
      </c>
      <c r="F179" s="3" t="s">
        <v>147</v>
      </c>
      <c r="G179" s="3" t="s">
        <v>56</v>
      </c>
      <c r="H179" s="10">
        <v>18000</v>
      </c>
      <c r="I179" s="10">
        <v>0</v>
      </c>
      <c r="J179" s="103">
        <f>J180</f>
        <v>13500</v>
      </c>
      <c r="K179" s="103">
        <f>K180</f>
        <v>14400</v>
      </c>
      <c r="L179" s="103">
        <f>L180</f>
        <v>14400</v>
      </c>
      <c r="M179" s="10">
        <v>18000</v>
      </c>
      <c r="N179" s="10">
        <v>0</v>
      </c>
      <c r="O179" s="10">
        <f>O180</f>
        <v>10800</v>
      </c>
      <c r="P179" s="10">
        <v>18000</v>
      </c>
      <c r="Q179" s="10">
        <v>0</v>
      </c>
      <c r="R179" s="29">
        <f t="shared" si="55"/>
        <v>75</v>
      </c>
      <c r="S179" s="29">
        <f t="shared" si="56"/>
        <v>80</v>
      </c>
    </row>
    <row r="180" spans="1:19" ht="48.95" customHeight="1" x14ac:dyDescent="0.2">
      <c r="A180" s="8" t="s">
        <v>57</v>
      </c>
      <c r="B180" s="3" t="s">
        <v>38</v>
      </c>
      <c r="C180" s="3" t="s">
        <v>15</v>
      </c>
      <c r="D180" s="3" t="s">
        <v>30</v>
      </c>
      <c r="E180" s="3" t="s">
        <v>31</v>
      </c>
      <c r="F180" s="3" t="s">
        <v>147</v>
      </c>
      <c r="G180" s="3" t="s">
        <v>58</v>
      </c>
      <c r="H180" s="10">
        <v>18000</v>
      </c>
      <c r="I180" s="10">
        <v>0</v>
      </c>
      <c r="J180" s="103">
        <v>13500</v>
      </c>
      <c r="K180" s="103">
        <v>14400</v>
      </c>
      <c r="L180" s="103">
        <v>14400</v>
      </c>
      <c r="M180" s="10">
        <v>18000</v>
      </c>
      <c r="N180" s="10">
        <v>0</v>
      </c>
      <c r="O180" s="10">
        <v>10800</v>
      </c>
      <c r="P180" s="10">
        <v>18000</v>
      </c>
      <c r="Q180" s="10">
        <v>0</v>
      </c>
      <c r="R180" s="29">
        <f t="shared" si="55"/>
        <v>75</v>
      </c>
      <c r="S180" s="29">
        <f t="shared" si="56"/>
        <v>80</v>
      </c>
    </row>
    <row r="181" spans="1:19" ht="64.5" customHeight="1" x14ac:dyDescent="0.2">
      <c r="A181" s="8" t="s">
        <v>59</v>
      </c>
      <c r="B181" s="3" t="s">
        <v>38</v>
      </c>
      <c r="C181" s="3" t="s">
        <v>15</v>
      </c>
      <c r="D181" s="3" t="s">
        <v>30</v>
      </c>
      <c r="E181" s="3" t="s">
        <v>31</v>
      </c>
      <c r="F181" s="3" t="s">
        <v>147</v>
      </c>
      <c r="G181" s="3" t="s">
        <v>60</v>
      </c>
      <c r="H181" s="10">
        <v>57600</v>
      </c>
      <c r="I181" s="10">
        <v>0</v>
      </c>
      <c r="J181" s="103">
        <f>J182</f>
        <v>35100</v>
      </c>
      <c r="K181" s="103">
        <f>K182</f>
        <v>50400</v>
      </c>
      <c r="L181" s="103">
        <f>L182</f>
        <v>50400</v>
      </c>
      <c r="M181" s="10">
        <v>57600</v>
      </c>
      <c r="N181" s="10">
        <v>0</v>
      </c>
      <c r="O181" s="10">
        <f>O182</f>
        <v>34200</v>
      </c>
      <c r="P181" s="10">
        <v>57600</v>
      </c>
      <c r="Q181" s="10">
        <v>0</v>
      </c>
      <c r="R181" s="29">
        <f t="shared" si="55"/>
        <v>67.857142857142861</v>
      </c>
      <c r="S181" s="29">
        <f t="shared" si="56"/>
        <v>97.435897435897431</v>
      </c>
    </row>
    <row r="182" spans="1:19" ht="32.25" customHeight="1" x14ac:dyDescent="0.2">
      <c r="A182" s="8" t="s">
        <v>61</v>
      </c>
      <c r="B182" s="3" t="s">
        <v>38</v>
      </c>
      <c r="C182" s="3" t="s">
        <v>15</v>
      </c>
      <c r="D182" s="3" t="s">
        <v>30</v>
      </c>
      <c r="E182" s="3" t="s">
        <v>31</v>
      </c>
      <c r="F182" s="3" t="s">
        <v>147</v>
      </c>
      <c r="G182" s="3" t="s">
        <v>62</v>
      </c>
      <c r="H182" s="10">
        <v>57600</v>
      </c>
      <c r="I182" s="10">
        <v>0</v>
      </c>
      <c r="J182" s="103">
        <v>35100</v>
      </c>
      <c r="K182" s="103">
        <v>50400</v>
      </c>
      <c r="L182" s="103">
        <v>50400</v>
      </c>
      <c r="M182" s="10">
        <v>57600</v>
      </c>
      <c r="N182" s="10">
        <v>0</v>
      </c>
      <c r="O182" s="10">
        <v>34200</v>
      </c>
      <c r="P182" s="10">
        <v>57600</v>
      </c>
      <c r="Q182" s="10">
        <v>0</v>
      </c>
      <c r="R182" s="29">
        <f t="shared" si="55"/>
        <v>67.857142857142861</v>
      </c>
      <c r="S182" s="29">
        <f t="shared" si="56"/>
        <v>97.435897435897431</v>
      </c>
    </row>
    <row r="183" spans="1:19" ht="21.75" customHeight="1" x14ac:dyDescent="0.2">
      <c r="A183" s="13" t="s">
        <v>148</v>
      </c>
      <c r="B183" s="14" t="s">
        <v>38</v>
      </c>
      <c r="C183" s="14" t="s">
        <v>15</v>
      </c>
      <c r="D183" s="14" t="s">
        <v>30</v>
      </c>
      <c r="E183" s="14" t="s">
        <v>31</v>
      </c>
      <c r="F183" s="14" t="s">
        <v>149</v>
      </c>
      <c r="G183" s="15" t="s">
        <v>0</v>
      </c>
      <c r="H183" s="16">
        <v>2950000</v>
      </c>
      <c r="I183" s="16">
        <v>248400</v>
      </c>
      <c r="J183" s="102">
        <f>J184</f>
        <v>2299337.9700000002</v>
      </c>
      <c r="K183" s="102">
        <f>K184</f>
        <v>3423707</v>
      </c>
      <c r="L183" s="102">
        <f t="shared" ref="L183:O183" si="65">L184</f>
        <v>3423707</v>
      </c>
      <c r="M183" s="16">
        <f t="shared" si="65"/>
        <v>2004000</v>
      </c>
      <c r="N183" s="16">
        <f t="shared" si="65"/>
        <v>0</v>
      </c>
      <c r="O183" s="16">
        <f t="shared" si="65"/>
        <v>2284445.87</v>
      </c>
      <c r="P183" s="16">
        <v>2172000</v>
      </c>
      <c r="Q183" s="16">
        <v>0</v>
      </c>
      <c r="R183" s="29">
        <f t="shared" si="55"/>
        <v>66.724339144675639</v>
      </c>
      <c r="S183" s="29">
        <f t="shared" si="56"/>
        <v>99.352330966813014</v>
      </c>
    </row>
    <row r="184" spans="1:19" ht="64.5" customHeight="1" x14ac:dyDescent="0.2">
      <c r="A184" s="8" t="s">
        <v>59</v>
      </c>
      <c r="B184" s="3" t="s">
        <v>38</v>
      </c>
      <c r="C184" s="3" t="s">
        <v>15</v>
      </c>
      <c r="D184" s="3" t="s">
        <v>30</v>
      </c>
      <c r="E184" s="3" t="s">
        <v>31</v>
      </c>
      <c r="F184" s="3" t="s">
        <v>149</v>
      </c>
      <c r="G184" s="3" t="s">
        <v>60</v>
      </c>
      <c r="H184" s="10">
        <v>2950000</v>
      </c>
      <c r="I184" s="10">
        <v>248400</v>
      </c>
      <c r="J184" s="103">
        <f>J185</f>
        <v>2299337.9700000002</v>
      </c>
      <c r="K184" s="103">
        <f>K185</f>
        <v>3423707</v>
      </c>
      <c r="L184" s="103">
        <f t="shared" ref="L184:O184" si="66">L185</f>
        <v>3423707</v>
      </c>
      <c r="M184" s="10">
        <f t="shared" si="66"/>
        <v>2004000</v>
      </c>
      <c r="N184" s="10">
        <f t="shared" si="66"/>
        <v>0</v>
      </c>
      <c r="O184" s="10">
        <f t="shared" si="66"/>
        <v>2284445.87</v>
      </c>
      <c r="P184" s="10">
        <v>2172000</v>
      </c>
      <c r="Q184" s="10">
        <v>0</v>
      </c>
      <c r="R184" s="29">
        <f t="shared" si="55"/>
        <v>66.724339144675639</v>
      </c>
      <c r="S184" s="29">
        <f t="shared" si="56"/>
        <v>99.352330966813014</v>
      </c>
    </row>
    <row r="185" spans="1:19" ht="32.25" customHeight="1" x14ac:dyDescent="0.2">
      <c r="A185" s="8" t="s">
        <v>61</v>
      </c>
      <c r="B185" s="3" t="s">
        <v>38</v>
      </c>
      <c r="C185" s="3" t="s">
        <v>15</v>
      </c>
      <c r="D185" s="3" t="s">
        <v>30</v>
      </c>
      <c r="E185" s="3" t="s">
        <v>31</v>
      </c>
      <c r="F185" s="3" t="s">
        <v>149</v>
      </c>
      <c r="G185" s="3" t="s">
        <v>62</v>
      </c>
      <c r="H185" s="10">
        <v>2950000</v>
      </c>
      <c r="I185" s="10">
        <v>248400</v>
      </c>
      <c r="J185" s="103">
        <v>2299337.9700000002</v>
      </c>
      <c r="K185" s="103">
        <v>3423707</v>
      </c>
      <c r="L185" s="103">
        <v>3423707</v>
      </c>
      <c r="M185" s="10">
        <v>2004000</v>
      </c>
      <c r="N185" s="10">
        <v>0</v>
      </c>
      <c r="O185" s="92">
        <v>2284445.87</v>
      </c>
      <c r="P185" s="10">
        <v>2172000</v>
      </c>
      <c r="Q185" s="10">
        <v>0</v>
      </c>
      <c r="R185" s="29">
        <f t="shared" si="55"/>
        <v>66.724339144675639</v>
      </c>
      <c r="S185" s="29">
        <f t="shared" si="56"/>
        <v>99.352330966813014</v>
      </c>
    </row>
    <row r="186" spans="1:19" ht="32.25" customHeight="1" x14ac:dyDescent="0.2">
      <c r="A186" s="13" t="s">
        <v>150</v>
      </c>
      <c r="B186" s="14" t="s">
        <v>38</v>
      </c>
      <c r="C186" s="14" t="s">
        <v>15</v>
      </c>
      <c r="D186" s="14" t="s">
        <v>30</v>
      </c>
      <c r="E186" s="14" t="s">
        <v>31</v>
      </c>
      <c r="F186" s="14" t="s">
        <v>151</v>
      </c>
      <c r="G186" s="15" t="s">
        <v>0</v>
      </c>
      <c r="H186" s="16">
        <v>8518786</v>
      </c>
      <c r="I186" s="16">
        <v>307368</v>
      </c>
      <c r="J186" s="102">
        <f>J187</f>
        <v>6410213.7199999997</v>
      </c>
      <c r="K186" s="102">
        <f>K187</f>
        <v>9399693</v>
      </c>
      <c r="L186" s="102">
        <f t="shared" ref="L186:O186" si="67">L187</f>
        <v>9264693</v>
      </c>
      <c r="M186" s="16">
        <f t="shared" si="67"/>
        <v>5178744</v>
      </c>
      <c r="N186" s="16">
        <f t="shared" si="67"/>
        <v>0</v>
      </c>
      <c r="O186" s="16">
        <f t="shared" si="67"/>
        <v>6818758.3600000003</v>
      </c>
      <c r="P186" s="16">
        <v>5625724</v>
      </c>
      <c r="Q186" s="16">
        <v>0</v>
      </c>
      <c r="R186" s="29">
        <f t="shared" si="55"/>
        <v>73.599398922338821</v>
      </c>
      <c r="S186" s="29">
        <f t="shared" si="56"/>
        <v>106.37333882839715</v>
      </c>
    </row>
    <row r="187" spans="1:19" ht="64.5" customHeight="1" x14ac:dyDescent="0.2">
      <c r="A187" s="8" t="s">
        <v>59</v>
      </c>
      <c r="B187" s="3" t="s">
        <v>38</v>
      </c>
      <c r="C187" s="3" t="s">
        <v>15</v>
      </c>
      <c r="D187" s="3" t="s">
        <v>30</v>
      </c>
      <c r="E187" s="3" t="s">
        <v>31</v>
      </c>
      <c r="F187" s="3" t="s">
        <v>151</v>
      </c>
      <c r="G187" s="3" t="s">
        <v>60</v>
      </c>
      <c r="H187" s="10">
        <v>8518786</v>
      </c>
      <c r="I187" s="10">
        <v>307368</v>
      </c>
      <c r="J187" s="103">
        <f>J188</f>
        <v>6410213.7199999997</v>
      </c>
      <c r="K187" s="103">
        <f>K188</f>
        <v>9399693</v>
      </c>
      <c r="L187" s="103">
        <f t="shared" ref="L187:Q187" si="68">L188</f>
        <v>9264693</v>
      </c>
      <c r="M187" s="10">
        <f t="shared" si="68"/>
        <v>5178744</v>
      </c>
      <c r="N187" s="10">
        <f t="shared" si="68"/>
        <v>0</v>
      </c>
      <c r="O187" s="10">
        <f t="shared" si="68"/>
        <v>6818758.3600000003</v>
      </c>
      <c r="P187" s="10">
        <f t="shared" si="68"/>
        <v>5625724</v>
      </c>
      <c r="Q187" s="10">
        <f t="shared" si="68"/>
        <v>0</v>
      </c>
      <c r="R187" s="29">
        <f t="shared" si="55"/>
        <v>73.599398922338821</v>
      </c>
      <c r="S187" s="29">
        <f t="shared" si="56"/>
        <v>106.37333882839715</v>
      </c>
    </row>
    <row r="188" spans="1:19" ht="32.25" customHeight="1" x14ac:dyDescent="0.2">
      <c r="A188" s="8" t="s">
        <v>61</v>
      </c>
      <c r="B188" s="3" t="s">
        <v>38</v>
      </c>
      <c r="C188" s="3" t="s">
        <v>15</v>
      </c>
      <c r="D188" s="3" t="s">
        <v>30</v>
      </c>
      <c r="E188" s="3" t="s">
        <v>31</v>
      </c>
      <c r="F188" s="3" t="s">
        <v>151</v>
      </c>
      <c r="G188" s="3" t="s">
        <v>62</v>
      </c>
      <c r="H188" s="10">
        <v>8518786</v>
      </c>
      <c r="I188" s="10">
        <v>307368</v>
      </c>
      <c r="J188" s="103">
        <v>6410213.7199999997</v>
      </c>
      <c r="K188" s="103">
        <v>9399693</v>
      </c>
      <c r="L188" s="103">
        <v>9264693</v>
      </c>
      <c r="M188" s="10">
        <v>5178744</v>
      </c>
      <c r="N188" s="10">
        <v>0</v>
      </c>
      <c r="O188" s="85">
        <v>6818758.3600000003</v>
      </c>
      <c r="P188" s="10">
        <v>5625724</v>
      </c>
      <c r="Q188" s="10">
        <v>0</v>
      </c>
      <c r="R188" s="29">
        <f t="shared" si="55"/>
        <v>73.599398922338821</v>
      </c>
      <c r="S188" s="29">
        <f t="shared" si="56"/>
        <v>106.37333882839715</v>
      </c>
    </row>
    <row r="189" spans="1:19" ht="48.95" customHeight="1" x14ac:dyDescent="0.2">
      <c r="A189" s="13" t="s">
        <v>152</v>
      </c>
      <c r="B189" s="14" t="s">
        <v>38</v>
      </c>
      <c r="C189" s="14" t="s">
        <v>15</v>
      </c>
      <c r="D189" s="14" t="s">
        <v>30</v>
      </c>
      <c r="E189" s="14" t="s">
        <v>31</v>
      </c>
      <c r="F189" s="14" t="s">
        <v>153</v>
      </c>
      <c r="G189" s="15" t="s">
        <v>0</v>
      </c>
      <c r="H189" s="16">
        <v>24000</v>
      </c>
      <c r="I189" s="16">
        <v>0</v>
      </c>
      <c r="J189" s="102">
        <f>J190</f>
        <v>99685</v>
      </c>
      <c r="K189" s="102">
        <v>0</v>
      </c>
      <c r="L189" s="102">
        <f>L190</f>
        <v>54827</v>
      </c>
      <c r="M189" s="16">
        <v>0</v>
      </c>
      <c r="N189" s="16">
        <v>0</v>
      </c>
      <c r="O189" s="16">
        <f>O190</f>
        <v>30827</v>
      </c>
      <c r="P189" s="16">
        <v>0</v>
      </c>
      <c r="Q189" s="16">
        <v>0</v>
      </c>
      <c r="R189" s="29">
        <f t="shared" si="55"/>
        <v>56.22594706987433</v>
      </c>
      <c r="S189" s="29">
        <f t="shared" si="56"/>
        <v>30.924411897477057</v>
      </c>
    </row>
    <row r="190" spans="1:19" ht="48.95" customHeight="1" x14ac:dyDescent="0.2">
      <c r="A190" s="8" t="s">
        <v>45</v>
      </c>
      <c r="B190" s="3" t="s">
        <v>38</v>
      </c>
      <c r="C190" s="3" t="s">
        <v>15</v>
      </c>
      <c r="D190" s="3" t="s">
        <v>30</v>
      </c>
      <c r="E190" s="3" t="s">
        <v>31</v>
      </c>
      <c r="F190" s="3" t="s">
        <v>153</v>
      </c>
      <c r="G190" s="3" t="s">
        <v>46</v>
      </c>
      <c r="H190" s="10">
        <v>24000</v>
      </c>
      <c r="I190" s="10">
        <v>0</v>
      </c>
      <c r="J190" s="103">
        <f>J191</f>
        <v>99685</v>
      </c>
      <c r="K190" s="103">
        <v>0</v>
      </c>
      <c r="L190" s="103">
        <f>L191</f>
        <v>54827</v>
      </c>
      <c r="M190" s="74">
        <f t="shared" ref="M190:O190" si="69">M191</f>
        <v>0</v>
      </c>
      <c r="N190" s="74">
        <f t="shared" si="69"/>
        <v>0</v>
      </c>
      <c r="O190" s="95">
        <f t="shared" si="69"/>
        <v>30827</v>
      </c>
      <c r="P190" s="10">
        <v>0</v>
      </c>
      <c r="Q190" s="10">
        <v>0</v>
      </c>
      <c r="R190" s="29">
        <f t="shared" si="55"/>
        <v>56.22594706987433</v>
      </c>
      <c r="S190" s="29">
        <f t="shared" si="56"/>
        <v>30.924411897477057</v>
      </c>
    </row>
    <row r="191" spans="1:19" ht="64.5" customHeight="1" x14ac:dyDescent="0.2">
      <c r="A191" s="8" t="s">
        <v>47</v>
      </c>
      <c r="B191" s="3" t="s">
        <v>38</v>
      </c>
      <c r="C191" s="3" t="s">
        <v>15</v>
      </c>
      <c r="D191" s="3" t="s">
        <v>30</v>
      </c>
      <c r="E191" s="3" t="s">
        <v>31</v>
      </c>
      <c r="F191" s="3" t="s">
        <v>153</v>
      </c>
      <c r="G191" s="3" t="s">
        <v>48</v>
      </c>
      <c r="H191" s="10">
        <v>24000</v>
      </c>
      <c r="I191" s="10">
        <v>0</v>
      </c>
      <c r="J191" s="103">
        <v>99685</v>
      </c>
      <c r="K191" s="103">
        <v>0</v>
      </c>
      <c r="L191" s="103">
        <v>54827</v>
      </c>
      <c r="M191" s="10">
        <v>0</v>
      </c>
      <c r="N191" s="10">
        <v>0</v>
      </c>
      <c r="O191" s="10">
        <v>30827</v>
      </c>
      <c r="P191" s="10">
        <v>0</v>
      </c>
      <c r="Q191" s="10">
        <v>0</v>
      </c>
      <c r="R191" s="29">
        <f t="shared" si="55"/>
        <v>56.22594706987433</v>
      </c>
      <c r="S191" s="29">
        <f t="shared" si="56"/>
        <v>30.924411897477057</v>
      </c>
    </row>
    <row r="192" spans="1:19" ht="31.5" customHeight="1" x14ac:dyDescent="0.2">
      <c r="A192" s="13" t="s">
        <v>154</v>
      </c>
      <c r="B192" s="14" t="s">
        <v>38</v>
      </c>
      <c r="C192" s="14" t="s">
        <v>15</v>
      </c>
      <c r="D192" s="14" t="s">
        <v>30</v>
      </c>
      <c r="E192" s="14" t="s">
        <v>31</v>
      </c>
      <c r="F192" s="14" t="s">
        <v>155</v>
      </c>
      <c r="G192" s="15" t="s">
        <v>0</v>
      </c>
      <c r="H192" s="16">
        <v>100000</v>
      </c>
      <c r="I192" s="16">
        <v>0</v>
      </c>
      <c r="J192" s="102">
        <f>J196</f>
        <v>81874</v>
      </c>
      <c r="K192" s="102">
        <f>K196</f>
        <v>60000</v>
      </c>
      <c r="L192" s="102">
        <f t="shared" ref="L192:O192" si="70">L196</f>
        <v>56306.71</v>
      </c>
      <c r="M192" s="16">
        <f t="shared" si="70"/>
        <v>0</v>
      </c>
      <c r="N192" s="16">
        <f t="shared" si="70"/>
        <v>0</v>
      </c>
      <c r="O192" s="16">
        <f t="shared" si="70"/>
        <v>50134.25</v>
      </c>
      <c r="P192" s="16">
        <v>0</v>
      </c>
      <c r="Q192" s="16">
        <v>0</v>
      </c>
      <c r="R192" s="29">
        <f t="shared" si="55"/>
        <v>89.03778963466344</v>
      </c>
      <c r="S192" s="29">
        <f t="shared" si="56"/>
        <v>61.233419644820088</v>
      </c>
    </row>
    <row r="193" spans="1:19" ht="0.75" hidden="1" customHeight="1" x14ac:dyDescent="0.2">
      <c r="A193" s="8" t="s">
        <v>41</v>
      </c>
      <c r="B193" s="3" t="s">
        <v>38</v>
      </c>
      <c r="C193" s="3" t="s">
        <v>15</v>
      </c>
      <c r="D193" s="3" t="s">
        <v>30</v>
      </c>
      <c r="E193" s="3" t="s">
        <v>31</v>
      </c>
      <c r="F193" s="3" t="s">
        <v>155</v>
      </c>
      <c r="G193" s="3" t="s">
        <v>42</v>
      </c>
      <c r="H193" s="10">
        <v>10000</v>
      </c>
      <c r="I193" s="10">
        <v>0</v>
      </c>
      <c r="J193" s="103"/>
      <c r="K193" s="103"/>
      <c r="L193" s="103"/>
      <c r="M193" s="10">
        <v>0</v>
      </c>
      <c r="N193" s="10">
        <v>0</v>
      </c>
      <c r="O193" s="10">
        <v>0</v>
      </c>
      <c r="P193" s="10">
        <v>0</v>
      </c>
      <c r="Q193" s="10">
        <v>0</v>
      </c>
      <c r="R193" s="29" t="e">
        <f t="shared" si="55"/>
        <v>#DIV/0!</v>
      </c>
      <c r="S193" s="29" t="e">
        <f t="shared" si="56"/>
        <v>#DIV/0!</v>
      </c>
    </row>
    <row r="194" spans="1:19" ht="32.25" hidden="1" customHeight="1" x14ac:dyDescent="0.2">
      <c r="A194" s="8" t="s">
        <v>99</v>
      </c>
      <c r="B194" s="3" t="s">
        <v>38</v>
      </c>
      <c r="C194" s="3" t="s">
        <v>15</v>
      </c>
      <c r="D194" s="3" t="s">
        <v>30</v>
      </c>
      <c r="E194" s="3" t="s">
        <v>31</v>
      </c>
      <c r="F194" s="3" t="s">
        <v>155</v>
      </c>
      <c r="G194" s="3" t="s">
        <v>100</v>
      </c>
      <c r="H194" s="10">
        <v>0</v>
      </c>
      <c r="I194" s="10">
        <v>10000</v>
      </c>
      <c r="J194" s="103"/>
      <c r="K194" s="103"/>
      <c r="L194" s="103"/>
      <c r="M194" s="10">
        <v>0</v>
      </c>
      <c r="N194" s="10">
        <v>0</v>
      </c>
      <c r="O194" s="10">
        <v>0</v>
      </c>
      <c r="P194" s="10">
        <v>0</v>
      </c>
      <c r="Q194" s="10">
        <v>0</v>
      </c>
      <c r="R194" s="29" t="e">
        <f t="shared" si="55"/>
        <v>#DIV/0!</v>
      </c>
      <c r="S194" s="29" t="e">
        <f t="shared" si="56"/>
        <v>#DIV/0!</v>
      </c>
    </row>
    <row r="195" spans="1:19" ht="0.75" hidden="1" customHeight="1" x14ac:dyDescent="0.2">
      <c r="A195" s="8" t="s">
        <v>43</v>
      </c>
      <c r="B195" s="3" t="s">
        <v>38</v>
      </c>
      <c r="C195" s="3" t="s">
        <v>15</v>
      </c>
      <c r="D195" s="3" t="s">
        <v>30</v>
      </c>
      <c r="E195" s="3" t="s">
        <v>31</v>
      </c>
      <c r="F195" s="3" t="s">
        <v>155</v>
      </c>
      <c r="G195" s="3" t="s">
        <v>44</v>
      </c>
      <c r="H195" s="10">
        <v>10000</v>
      </c>
      <c r="I195" s="10">
        <v>-10000</v>
      </c>
      <c r="J195" s="103"/>
      <c r="K195" s="103">
        <v>0</v>
      </c>
      <c r="L195" s="103">
        <v>0</v>
      </c>
      <c r="M195" s="10">
        <v>0</v>
      </c>
      <c r="N195" s="10">
        <v>0</v>
      </c>
      <c r="O195" s="10">
        <v>0</v>
      </c>
      <c r="P195" s="10">
        <v>0</v>
      </c>
      <c r="Q195" s="10">
        <v>0</v>
      </c>
      <c r="R195" s="29" t="e">
        <f t="shared" si="55"/>
        <v>#DIV/0!</v>
      </c>
      <c r="S195" s="29" t="e">
        <f t="shared" si="56"/>
        <v>#DIV/0!</v>
      </c>
    </row>
    <row r="196" spans="1:19" ht="48.95" customHeight="1" x14ac:dyDescent="0.2">
      <c r="A196" s="8" t="s">
        <v>45</v>
      </c>
      <c r="B196" s="3" t="s">
        <v>38</v>
      </c>
      <c r="C196" s="3" t="s">
        <v>15</v>
      </c>
      <c r="D196" s="3" t="s">
        <v>30</v>
      </c>
      <c r="E196" s="3" t="s">
        <v>31</v>
      </c>
      <c r="F196" s="3" t="s">
        <v>155</v>
      </c>
      <c r="G196" s="3" t="s">
        <v>46</v>
      </c>
      <c r="H196" s="10">
        <v>90000</v>
      </c>
      <c r="I196" s="10">
        <v>0</v>
      </c>
      <c r="J196" s="103">
        <f>J197</f>
        <v>81874</v>
      </c>
      <c r="K196" s="103">
        <f>K197</f>
        <v>60000</v>
      </c>
      <c r="L196" s="103">
        <f t="shared" ref="L196:O196" si="71">L197</f>
        <v>56306.71</v>
      </c>
      <c r="M196" s="10">
        <f t="shared" si="71"/>
        <v>0</v>
      </c>
      <c r="N196" s="10">
        <f t="shared" si="71"/>
        <v>0</v>
      </c>
      <c r="O196" s="10">
        <f t="shared" si="71"/>
        <v>50134.25</v>
      </c>
      <c r="P196" s="10">
        <v>0</v>
      </c>
      <c r="Q196" s="10">
        <v>0</v>
      </c>
      <c r="R196" s="29">
        <f t="shared" si="55"/>
        <v>89.03778963466344</v>
      </c>
      <c r="S196" s="29">
        <f t="shared" si="56"/>
        <v>61.233419644820088</v>
      </c>
    </row>
    <row r="197" spans="1:19" ht="46.5" customHeight="1" x14ac:dyDescent="0.2">
      <c r="A197" s="8" t="s">
        <v>47</v>
      </c>
      <c r="B197" s="3" t="s">
        <v>38</v>
      </c>
      <c r="C197" s="3" t="s">
        <v>15</v>
      </c>
      <c r="D197" s="3" t="s">
        <v>30</v>
      </c>
      <c r="E197" s="3" t="s">
        <v>31</v>
      </c>
      <c r="F197" s="3" t="s">
        <v>155</v>
      </c>
      <c r="G197" s="3" t="s">
        <v>48</v>
      </c>
      <c r="H197" s="10">
        <v>90000</v>
      </c>
      <c r="I197" s="10">
        <v>0</v>
      </c>
      <c r="J197" s="103">
        <v>81874</v>
      </c>
      <c r="K197" s="103">
        <v>60000</v>
      </c>
      <c r="L197" s="103">
        <v>56306.71</v>
      </c>
      <c r="M197" s="10">
        <v>0</v>
      </c>
      <c r="N197" s="10">
        <v>0</v>
      </c>
      <c r="O197" s="10">
        <v>50134.25</v>
      </c>
      <c r="P197" s="10">
        <v>0</v>
      </c>
      <c r="Q197" s="10">
        <v>0</v>
      </c>
      <c r="R197" s="29">
        <f t="shared" si="55"/>
        <v>89.03778963466344</v>
      </c>
      <c r="S197" s="29">
        <f t="shared" si="56"/>
        <v>61.233419644820088</v>
      </c>
    </row>
    <row r="198" spans="1:19" ht="90.75" customHeight="1" x14ac:dyDescent="0.2">
      <c r="A198" s="13" t="s">
        <v>156</v>
      </c>
      <c r="B198" s="14" t="s">
        <v>38</v>
      </c>
      <c r="C198" s="14" t="s">
        <v>15</v>
      </c>
      <c r="D198" s="14" t="s">
        <v>30</v>
      </c>
      <c r="E198" s="14" t="s">
        <v>31</v>
      </c>
      <c r="F198" s="14" t="s">
        <v>157</v>
      </c>
      <c r="G198" s="15" t="s">
        <v>0</v>
      </c>
      <c r="H198" s="16">
        <v>1085700</v>
      </c>
      <c r="I198" s="16">
        <v>-100000</v>
      </c>
      <c r="J198" s="102">
        <f>J199</f>
        <v>983158</v>
      </c>
      <c r="K198" s="102"/>
      <c r="L198" s="102"/>
      <c r="M198" s="16">
        <v>489485</v>
      </c>
      <c r="N198" s="16">
        <v>0</v>
      </c>
      <c r="O198" s="16"/>
      <c r="P198" s="16">
        <v>530000</v>
      </c>
      <c r="Q198" s="16">
        <v>0</v>
      </c>
      <c r="R198" s="29" t="e">
        <f t="shared" si="55"/>
        <v>#DIV/0!</v>
      </c>
      <c r="S198" s="29">
        <f t="shared" si="56"/>
        <v>0</v>
      </c>
    </row>
    <row r="199" spans="1:19" ht="38.25" customHeight="1" x14ac:dyDescent="0.2">
      <c r="A199" s="8" t="s">
        <v>59</v>
      </c>
      <c r="B199" s="3" t="s">
        <v>38</v>
      </c>
      <c r="C199" s="3" t="s">
        <v>15</v>
      </c>
      <c r="D199" s="3" t="s">
        <v>30</v>
      </c>
      <c r="E199" s="3" t="s">
        <v>31</v>
      </c>
      <c r="F199" s="3" t="s">
        <v>157</v>
      </c>
      <c r="G199" s="3" t="s">
        <v>60</v>
      </c>
      <c r="H199" s="10">
        <v>1085700</v>
      </c>
      <c r="I199" s="10">
        <v>-100000</v>
      </c>
      <c r="J199" s="103">
        <f>J200</f>
        <v>983158</v>
      </c>
      <c r="K199" s="103"/>
      <c r="L199" s="103"/>
      <c r="M199" s="10">
        <v>489485</v>
      </c>
      <c r="N199" s="10">
        <v>0</v>
      </c>
      <c r="O199" s="10"/>
      <c r="P199" s="10">
        <v>530000</v>
      </c>
      <c r="Q199" s="10">
        <v>0</v>
      </c>
      <c r="R199" s="29" t="e">
        <f t="shared" si="55"/>
        <v>#DIV/0!</v>
      </c>
      <c r="S199" s="29">
        <f t="shared" si="56"/>
        <v>0</v>
      </c>
    </row>
    <row r="200" spans="1:19" ht="26.25" customHeight="1" x14ac:dyDescent="0.2">
      <c r="A200" s="8" t="s">
        <v>61</v>
      </c>
      <c r="B200" s="3" t="s">
        <v>38</v>
      </c>
      <c r="C200" s="3" t="s">
        <v>15</v>
      </c>
      <c r="D200" s="3" t="s">
        <v>30</v>
      </c>
      <c r="E200" s="3" t="s">
        <v>31</v>
      </c>
      <c r="F200" s="3" t="s">
        <v>157</v>
      </c>
      <c r="G200" s="3" t="s">
        <v>62</v>
      </c>
      <c r="H200" s="10">
        <v>1085700</v>
      </c>
      <c r="I200" s="10">
        <v>-100000</v>
      </c>
      <c r="J200" s="103">
        <v>983158</v>
      </c>
      <c r="K200" s="103"/>
      <c r="L200" s="103"/>
      <c r="M200" s="10">
        <v>489485</v>
      </c>
      <c r="N200" s="10">
        <v>0</v>
      </c>
      <c r="O200" s="10"/>
      <c r="P200" s="10">
        <v>530000</v>
      </c>
      <c r="Q200" s="10">
        <v>0</v>
      </c>
      <c r="R200" s="29" t="e">
        <f t="shared" si="55"/>
        <v>#DIV/0!</v>
      </c>
      <c r="S200" s="29">
        <f t="shared" si="56"/>
        <v>0</v>
      </c>
    </row>
    <row r="201" spans="1:19" ht="45.75" customHeight="1" x14ac:dyDescent="0.2">
      <c r="A201" s="13" t="s">
        <v>158</v>
      </c>
      <c r="B201" s="14" t="s">
        <v>38</v>
      </c>
      <c r="C201" s="14" t="s">
        <v>15</v>
      </c>
      <c r="D201" s="14" t="s">
        <v>30</v>
      </c>
      <c r="E201" s="14" t="s">
        <v>31</v>
      </c>
      <c r="F201" s="14" t="s">
        <v>159</v>
      </c>
      <c r="G201" s="15" t="s">
        <v>0</v>
      </c>
      <c r="H201" s="16">
        <v>0</v>
      </c>
      <c r="I201" s="16">
        <v>105264</v>
      </c>
      <c r="J201" s="102">
        <f>J202</f>
        <v>105264</v>
      </c>
      <c r="K201" s="102"/>
      <c r="L201" s="102"/>
      <c r="M201" s="16">
        <v>0</v>
      </c>
      <c r="N201" s="16">
        <v>0</v>
      </c>
      <c r="O201" s="16">
        <v>0</v>
      </c>
      <c r="P201" s="16">
        <v>0</v>
      </c>
      <c r="Q201" s="16">
        <v>0</v>
      </c>
      <c r="R201" s="29" t="e">
        <f t="shared" si="55"/>
        <v>#DIV/0!</v>
      </c>
      <c r="S201" s="29">
        <f t="shared" si="56"/>
        <v>0</v>
      </c>
    </row>
    <row r="202" spans="1:19" ht="42.75" customHeight="1" x14ac:dyDescent="0.2">
      <c r="A202" s="8" t="s">
        <v>59</v>
      </c>
      <c r="B202" s="3" t="s">
        <v>38</v>
      </c>
      <c r="C202" s="3" t="s">
        <v>15</v>
      </c>
      <c r="D202" s="3" t="s">
        <v>30</v>
      </c>
      <c r="E202" s="3" t="s">
        <v>31</v>
      </c>
      <c r="F202" s="3" t="s">
        <v>159</v>
      </c>
      <c r="G202" s="3" t="s">
        <v>60</v>
      </c>
      <c r="H202" s="10">
        <v>0</v>
      </c>
      <c r="I202" s="10">
        <v>105264</v>
      </c>
      <c r="J202" s="103">
        <f>J203</f>
        <v>105264</v>
      </c>
      <c r="K202" s="103"/>
      <c r="L202" s="103"/>
      <c r="M202" s="10">
        <v>0</v>
      </c>
      <c r="N202" s="10">
        <v>0</v>
      </c>
      <c r="O202" s="10">
        <v>0</v>
      </c>
      <c r="P202" s="10">
        <v>0</v>
      </c>
      <c r="Q202" s="10">
        <v>0</v>
      </c>
      <c r="R202" s="29" t="e">
        <f t="shared" si="55"/>
        <v>#DIV/0!</v>
      </c>
      <c r="S202" s="29">
        <f t="shared" si="56"/>
        <v>0</v>
      </c>
    </row>
    <row r="203" spans="1:19" ht="30" customHeight="1" x14ac:dyDescent="0.2">
      <c r="A203" s="8" t="s">
        <v>61</v>
      </c>
      <c r="B203" s="3" t="s">
        <v>38</v>
      </c>
      <c r="C203" s="3" t="s">
        <v>15</v>
      </c>
      <c r="D203" s="3" t="s">
        <v>30</v>
      </c>
      <c r="E203" s="3" t="s">
        <v>31</v>
      </c>
      <c r="F203" s="3" t="s">
        <v>159</v>
      </c>
      <c r="G203" s="3" t="s">
        <v>62</v>
      </c>
      <c r="H203" s="10">
        <v>0</v>
      </c>
      <c r="I203" s="10">
        <v>105264</v>
      </c>
      <c r="J203" s="103">
        <v>105264</v>
      </c>
      <c r="K203" s="103"/>
      <c r="L203" s="103"/>
      <c r="M203" s="10">
        <v>0</v>
      </c>
      <c r="N203" s="10">
        <v>0</v>
      </c>
      <c r="O203" s="10">
        <v>0</v>
      </c>
      <c r="P203" s="10">
        <v>0</v>
      </c>
      <c r="Q203" s="10">
        <v>0</v>
      </c>
      <c r="R203" s="29" t="e">
        <f t="shared" si="55"/>
        <v>#DIV/0!</v>
      </c>
      <c r="S203" s="29">
        <f t="shared" si="56"/>
        <v>0</v>
      </c>
    </row>
    <row r="204" spans="1:19" ht="93" customHeight="1" x14ac:dyDescent="0.2">
      <c r="A204" s="13" t="s">
        <v>160</v>
      </c>
      <c r="B204" s="14" t="s">
        <v>38</v>
      </c>
      <c r="C204" s="14" t="s">
        <v>15</v>
      </c>
      <c r="D204" s="14" t="s">
        <v>30</v>
      </c>
      <c r="E204" s="14" t="s">
        <v>31</v>
      </c>
      <c r="F204" s="14" t="s">
        <v>161</v>
      </c>
      <c r="G204" s="15" t="s">
        <v>0</v>
      </c>
      <c r="H204" s="16">
        <v>0</v>
      </c>
      <c r="I204" s="16">
        <v>1052632</v>
      </c>
      <c r="J204" s="102"/>
      <c r="K204" s="102"/>
      <c r="L204" s="102"/>
      <c r="M204" s="16">
        <v>0</v>
      </c>
      <c r="N204" s="16">
        <v>0</v>
      </c>
      <c r="O204" s="16">
        <v>0</v>
      </c>
      <c r="P204" s="16">
        <v>0</v>
      </c>
      <c r="Q204" s="16">
        <v>0</v>
      </c>
      <c r="R204" s="29" t="e">
        <f t="shared" si="55"/>
        <v>#DIV/0!</v>
      </c>
      <c r="S204" s="29" t="e">
        <f t="shared" si="56"/>
        <v>#DIV/0!</v>
      </c>
    </row>
    <row r="205" spans="1:19" ht="68.25" customHeight="1" x14ac:dyDescent="0.2">
      <c r="A205" s="8" t="s">
        <v>59</v>
      </c>
      <c r="B205" s="3" t="s">
        <v>38</v>
      </c>
      <c r="C205" s="3" t="s">
        <v>15</v>
      </c>
      <c r="D205" s="3" t="s">
        <v>30</v>
      </c>
      <c r="E205" s="3" t="s">
        <v>31</v>
      </c>
      <c r="F205" s="3" t="s">
        <v>161</v>
      </c>
      <c r="G205" s="3" t="s">
        <v>60</v>
      </c>
      <c r="H205" s="10">
        <v>0</v>
      </c>
      <c r="I205" s="10">
        <v>1052632</v>
      </c>
      <c r="J205" s="103"/>
      <c r="K205" s="103"/>
      <c r="L205" s="103"/>
      <c r="M205" s="10">
        <v>0</v>
      </c>
      <c r="N205" s="10">
        <v>0</v>
      </c>
      <c r="O205" s="10">
        <v>0</v>
      </c>
      <c r="P205" s="10">
        <v>0</v>
      </c>
      <c r="Q205" s="10">
        <v>0</v>
      </c>
      <c r="R205" s="29" t="e">
        <f t="shared" si="55"/>
        <v>#DIV/0!</v>
      </c>
      <c r="S205" s="29" t="e">
        <f t="shared" si="56"/>
        <v>#DIV/0!</v>
      </c>
    </row>
    <row r="206" spans="1:19" ht="24.75" customHeight="1" x14ac:dyDescent="0.2">
      <c r="A206" s="8" t="s">
        <v>61</v>
      </c>
      <c r="B206" s="3" t="s">
        <v>38</v>
      </c>
      <c r="C206" s="3" t="s">
        <v>15</v>
      </c>
      <c r="D206" s="3" t="s">
        <v>30</v>
      </c>
      <c r="E206" s="3" t="s">
        <v>31</v>
      </c>
      <c r="F206" s="3" t="s">
        <v>161</v>
      </c>
      <c r="G206" s="3" t="s">
        <v>62</v>
      </c>
      <c r="H206" s="10">
        <v>0</v>
      </c>
      <c r="I206" s="10">
        <v>1052632</v>
      </c>
      <c r="J206" s="103"/>
      <c r="K206" s="103"/>
      <c r="L206" s="103"/>
      <c r="M206" s="10">
        <v>0</v>
      </c>
      <c r="N206" s="10">
        <v>0</v>
      </c>
      <c r="O206" s="10">
        <v>0</v>
      </c>
      <c r="P206" s="10">
        <v>0</v>
      </c>
      <c r="Q206" s="10">
        <v>0</v>
      </c>
      <c r="R206" s="29" t="e">
        <f t="shared" si="55"/>
        <v>#DIV/0!</v>
      </c>
      <c r="S206" s="29" t="e">
        <f t="shared" si="56"/>
        <v>#DIV/0!</v>
      </c>
    </row>
    <row r="207" spans="1:19" ht="86.25" customHeight="1" x14ac:dyDescent="0.2">
      <c r="A207" s="22" t="s">
        <v>230</v>
      </c>
      <c r="B207" s="17" t="s">
        <v>38</v>
      </c>
      <c r="C207" s="17" t="s">
        <v>16</v>
      </c>
      <c r="D207" s="18"/>
      <c r="E207" s="19"/>
      <c r="F207" s="19"/>
      <c r="G207" s="19"/>
      <c r="H207" s="20" t="e">
        <f>#REF!</f>
        <v>#REF!</v>
      </c>
      <c r="I207" s="10"/>
      <c r="J207" s="102">
        <f t="shared" ref="J207:L208" si="72">J208</f>
        <v>40000</v>
      </c>
      <c r="K207" s="102">
        <f t="shared" si="72"/>
        <v>60000</v>
      </c>
      <c r="L207" s="102">
        <f t="shared" si="72"/>
        <v>0</v>
      </c>
      <c r="M207" s="16">
        <f t="shared" ref="M207:Q207" si="73">M208</f>
        <v>0</v>
      </c>
      <c r="N207" s="16">
        <f t="shared" si="73"/>
        <v>0</v>
      </c>
      <c r="O207" s="16">
        <f t="shared" si="73"/>
        <v>0</v>
      </c>
      <c r="P207" s="16">
        <f t="shared" si="73"/>
        <v>0</v>
      </c>
      <c r="Q207" s="16">
        <f t="shared" si="73"/>
        <v>0</v>
      </c>
      <c r="R207" s="29" t="e">
        <f t="shared" si="55"/>
        <v>#DIV/0!</v>
      </c>
      <c r="S207" s="29">
        <f t="shared" si="56"/>
        <v>0</v>
      </c>
    </row>
    <row r="208" spans="1:19" ht="32.25" customHeight="1" x14ac:dyDescent="0.2">
      <c r="A208" s="21" t="s">
        <v>221</v>
      </c>
      <c r="B208" s="17" t="s">
        <v>38</v>
      </c>
      <c r="C208" s="17" t="s">
        <v>16</v>
      </c>
      <c r="D208" s="17" t="s">
        <v>30</v>
      </c>
      <c r="E208" s="19" t="s">
        <v>31</v>
      </c>
      <c r="F208" s="19"/>
      <c r="G208" s="19"/>
      <c r="H208" s="20" t="e">
        <f>#REF!</f>
        <v>#REF!</v>
      </c>
      <c r="I208" s="10"/>
      <c r="J208" s="102">
        <f t="shared" si="72"/>
        <v>40000</v>
      </c>
      <c r="K208" s="102">
        <f t="shared" si="72"/>
        <v>60000</v>
      </c>
      <c r="L208" s="102">
        <f t="shared" si="72"/>
        <v>0</v>
      </c>
      <c r="M208" s="16">
        <f t="shared" ref="M208:Q208" si="74">M209</f>
        <v>0</v>
      </c>
      <c r="N208" s="16">
        <f t="shared" si="74"/>
        <v>0</v>
      </c>
      <c r="O208" s="16">
        <f t="shared" si="74"/>
        <v>0</v>
      </c>
      <c r="P208" s="16">
        <f t="shared" si="74"/>
        <v>0</v>
      </c>
      <c r="Q208" s="16">
        <f t="shared" si="74"/>
        <v>0</v>
      </c>
      <c r="R208" s="29" t="e">
        <f t="shared" si="55"/>
        <v>#DIV/0!</v>
      </c>
      <c r="S208" s="29">
        <f t="shared" si="56"/>
        <v>0</v>
      </c>
    </row>
    <row r="209" spans="1:19" ht="32.25" customHeight="1" x14ac:dyDescent="0.2">
      <c r="A209" s="13" t="s">
        <v>125</v>
      </c>
      <c r="B209" s="14" t="s">
        <v>38</v>
      </c>
      <c r="C209" s="14" t="s">
        <v>29</v>
      </c>
      <c r="D209" s="14" t="s">
        <v>30</v>
      </c>
      <c r="E209" s="14" t="s">
        <v>31</v>
      </c>
      <c r="F209" s="14" t="s">
        <v>126</v>
      </c>
      <c r="G209" s="15" t="s">
        <v>0</v>
      </c>
      <c r="H209" s="16">
        <v>60000</v>
      </c>
      <c r="I209" s="16">
        <v>0</v>
      </c>
      <c r="J209" s="102">
        <f>J210</f>
        <v>40000</v>
      </c>
      <c r="K209" s="102">
        <v>60000</v>
      </c>
      <c r="L209" s="102">
        <f>L210</f>
        <v>0</v>
      </c>
      <c r="M209" s="16">
        <v>0</v>
      </c>
      <c r="N209" s="16">
        <v>0</v>
      </c>
      <c r="O209" s="16">
        <f>O211</f>
        <v>0</v>
      </c>
      <c r="P209" s="16">
        <v>0</v>
      </c>
      <c r="Q209" s="16">
        <v>0</v>
      </c>
      <c r="R209" s="29" t="e">
        <f t="shared" si="55"/>
        <v>#DIV/0!</v>
      </c>
      <c r="S209" s="29">
        <f t="shared" si="56"/>
        <v>0</v>
      </c>
    </row>
    <row r="210" spans="1:19" ht="32.25" customHeight="1" x14ac:dyDescent="0.2">
      <c r="A210" s="8" t="s">
        <v>55</v>
      </c>
      <c r="B210" s="3" t="s">
        <v>38</v>
      </c>
      <c r="C210" s="3" t="s">
        <v>29</v>
      </c>
      <c r="D210" s="3" t="s">
        <v>30</v>
      </c>
      <c r="E210" s="3" t="s">
        <v>31</v>
      </c>
      <c r="F210" s="3" t="s">
        <v>126</v>
      </c>
      <c r="G210" s="3" t="s">
        <v>56</v>
      </c>
      <c r="H210" s="10">
        <v>60000</v>
      </c>
      <c r="I210" s="10">
        <v>0</v>
      </c>
      <c r="J210" s="103">
        <f>J211</f>
        <v>40000</v>
      </c>
      <c r="K210" s="103">
        <v>60000</v>
      </c>
      <c r="L210" s="103">
        <f>L211</f>
        <v>0</v>
      </c>
      <c r="M210" s="10">
        <v>0</v>
      </c>
      <c r="N210" s="10">
        <v>0</v>
      </c>
      <c r="O210" s="10">
        <f>O211</f>
        <v>0</v>
      </c>
      <c r="P210" s="10">
        <v>0</v>
      </c>
      <c r="Q210" s="10">
        <v>0</v>
      </c>
      <c r="R210" s="29" t="e">
        <f t="shared" si="55"/>
        <v>#DIV/0!</v>
      </c>
      <c r="S210" s="29">
        <f t="shared" si="56"/>
        <v>0</v>
      </c>
    </row>
    <row r="211" spans="1:19" ht="51" customHeight="1" x14ac:dyDescent="0.2">
      <c r="A211" s="8" t="s">
        <v>57</v>
      </c>
      <c r="B211" s="3" t="s">
        <v>38</v>
      </c>
      <c r="C211" s="3" t="s">
        <v>29</v>
      </c>
      <c r="D211" s="3" t="s">
        <v>30</v>
      </c>
      <c r="E211" s="3" t="s">
        <v>31</v>
      </c>
      <c r="F211" s="3" t="s">
        <v>126</v>
      </c>
      <c r="G211" s="3" t="s">
        <v>58</v>
      </c>
      <c r="H211" s="10">
        <v>60000</v>
      </c>
      <c r="I211" s="10">
        <v>0</v>
      </c>
      <c r="J211" s="103">
        <v>40000</v>
      </c>
      <c r="K211" s="103">
        <v>60000</v>
      </c>
      <c r="L211" s="103">
        <v>0</v>
      </c>
      <c r="M211" s="10">
        <v>0</v>
      </c>
      <c r="N211" s="10">
        <v>0</v>
      </c>
      <c r="O211" s="10">
        <v>0</v>
      </c>
      <c r="P211" s="10">
        <v>0</v>
      </c>
      <c r="Q211" s="10">
        <v>0</v>
      </c>
      <c r="R211" s="29" t="e">
        <f t="shared" si="55"/>
        <v>#DIV/0!</v>
      </c>
      <c r="S211" s="29">
        <f t="shared" si="56"/>
        <v>0</v>
      </c>
    </row>
    <row r="212" spans="1:19" ht="48.95" customHeight="1" x14ac:dyDescent="0.2">
      <c r="A212" s="13" t="s">
        <v>229</v>
      </c>
      <c r="B212" s="5" t="s">
        <v>38</v>
      </c>
      <c r="C212" s="5" t="s">
        <v>17</v>
      </c>
      <c r="D212" s="5" t="s">
        <v>0</v>
      </c>
      <c r="E212" s="11" t="s">
        <v>0</v>
      </c>
      <c r="F212" s="11" t="s">
        <v>0</v>
      </c>
      <c r="G212" s="11" t="s">
        <v>0</v>
      </c>
      <c r="H212" s="7">
        <v>1915956</v>
      </c>
      <c r="I212" s="7">
        <v>0</v>
      </c>
      <c r="J212" s="101">
        <f t="shared" ref="J212:K215" si="75">J213</f>
        <v>1915956</v>
      </c>
      <c r="K212" s="101">
        <f t="shared" si="75"/>
        <v>596710.80000000005</v>
      </c>
      <c r="L212" s="101">
        <f t="shared" ref="L212:N212" si="76">L213</f>
        <v>596710.80000000005</v>
      </c>
      <c r="M212" s="7">
        <f t="shared" si="76"/>
        <v>1915956</v>
      </c>
      <c r="N212" s="7">
        <f t="shared" si="76"/>
        <v>0</v>
      </c>
      <c r="O212" s="7">
        <f>O213</f>
        <v>596710.80000000005</v>
      </c>
      <c r="P212" s="7">
        <v>1915956</v>
      </c>
      <c r="Q212" s="7">
        <v>0</v>
      </c>
      <c r="R212" s="29">
        <f t="shared" si="55"/>
        <v>100</v>
      </c>
      <c r="S212" s="29">
        <f t="shared" si="56"/>
        <v>31.144285150598449</v>
      </c>
    </row>
    <row r="213" spans="1:19" ht="32.25" customHeight="1" x14ac:dyDescent="0.2">
      <c r="A213" s="4" t="s">
        <v>28</v>
      </c>
      <c r="B213" s="5" t="s">
        <v>38</v>
      </c>
      <c r="C213" s="5" t="s">
        <v>17</v>
      </c>
      <c r="D213" s="5" t="s">
        <v>30</v>
      </c>
      <c r="E213" s="5" t="s">
        <v>31</v>
      </c>
      <c r="F213" s="6" t="s">
        <v>0</v>
      </c>
      <c r="G213" s="6" t="s">
        <v>0</v>
      </c>
      <c r="H213" s="7">
        <v>1915956</v>
      </c>
      <c r="I213" s="7">
        <v>0</v>
      </c>
      <c r="J213" s="101">
        <f t="shared" si="75"/>
        <v>1915956</v>
      </c>
      <c r="K213" s="101">
        <f t="shared" si="75"/>
        <v>596710.80000000005</v>
      </c>
      <c r="L213" s="101">
        <f>L214</f>
        <v>596710.80000000005</v>
      </c>
      <c r="M213" s="7">
        <v>1915956</v>
      </c>
      <c r="N213" s="7">
        <v>0</v>
      </c>
      <c r="O213" s="7">
        <f>O214</f>
        <v>596710.80000000005</v>
      </c>
      <c r="P213" s="7">
        <v>1915956</v>
      </c>
      <c r="Q213" s="7">
        <v>0</v>
      </c>
      <c r="R213" s="29">
        <f t="shared" si="55"/>
        <v>100</v>
      </c>
      <c r="S213" s="29">
        <f t="shared" si="56"/>
        <v>31.144285150598449</v>
      </c>
    </row>
    <row r="214" spans="1:19" ht="80.099999999999994" customHeight="1" x14ac:dyDescent="0.2">
      <c r="A214" s="8" t="s">
        <v>162</v>
      </c>
      <c r="B214" s="3" t="s">
        <v>38</v>
      </c>
      <c r="C214" s="3" t="s">
        <v>17</v>
      </c>
      <c r="D214" s="3" t="s">
        <v>30</v>
      </c>
      <c r="E214" s="3" t="s">
        <v>31</v>
      </c>
      <c r="F214" s="3" t="s">
        <v>163</v>
      </c>
      <c r="G214" s="9" t="s">
        <v>0</v>
      </c>
      <c r="H214" s="10">
        <v>1915956</v>
      </c>
      <c r="I214" s="10">
        <v>0</v>
      </c>
      <c r="J214" s="103">
        <f t="shared" si="75"/>
        <v>1915956</v>
      </c>
      <c r="K214" s="103">
        <f t="shared" si="75"/>
        <v>596710.80000000005</v>
      </c>
      <c r="L214" s="103">
        <f>L215</f>
        <v>596710.80000000005</v>
      </c>
      <c r="M214" s="10">
        <v>1915956</v>
      </c>
      <c r="N214" s="10">
        <v>0</v>
      </c>
      <c r="O214" s="10">
        <f>O215</f>
        <v>596710.80000000005</v>
      </c>
      <c r="P214" s="10">
        <v>1915956</v>
      </c>
      <c r="Q214" s="10">
        <v>0</v>
      </c>
      <c r="R214" s="29">
        <f t="shared" si="55"/>
        <v>100</v>
      </c>
      <c r="S214" s="29">
        <f t="shared" si="56"/>
        <v>31.144285150598449</v>
      </c>
    </row>
    <row r="215" spans="1:19" ht="32.25" customHeight="1" x14ac:dyDescent="0.2">
      <c r="A215" s="8" t="s">
        <v>55</v>
      </c>
      <c r="B215" s="3" t="s">
        <v>38</v>
      </c>
      <c r="C215" s="3" t="s">
        <v>17</v>
      </c>
      <c r="D215" s="3" t="s">
        <v>30</v>
      </c>
      <c r="E215" s="3" t="s">
        <v>31</v>
      </c>
      <c r="F215" s="3" t="s">
        <v>163</v>
      </c>
      <c r="G215" s="3" t="s">
        <v>56</v>
      </c>
      <c r="H215" s="10">
        <v>1915956</v>
      </c>
      <c r="I215" s="10">
        <v>0</v>
      </c>
      <c r="J215" s="103">
        <f t="shared" si="75"/>
        <v>1915956</v>
      </c>
      <c r="K215" s="103">
        <f t="shared" si="75"/>
        <v>596710.80000000005</v>
      </c>
      <c r="L215" s="103">
        <f t="shared" ref="L215:N215" si="77">L216</f>
        <v>596710.80000000005</v>
      </c>
      <c r="M215" s="10">
        <f t="shared" si="77"/>
        <v>1915956</v>
      </c>
      <c r="N215" s="10">
        <f t="shared" si="77"/>
        <v>0</v>
      </c>
      <c r="O215" s="10">
        <f>O216</f>
        <v>596710.80000000005</v>
      </c>
      <c r="P215" s="10">
        <v>1915956</v>
      </c>
      <c r="Q215" s="10">
        <v>0</v>
      </c>
      <c r="R215" s="29">
        <f t="shared" si="55"/>
        <v>100</v>
      </c>
      <c r="S215" s="29">
        <f t="shared" si="56"/>
        <v>31.144285150598449</v>
      </c>
    </row>
    <row r="216" spans="1:19" ht="48.95" customHeight="1" x14ac:dyDescent="0.2">
      <c r="A216" s="8" t="s">
        <v>57</v>
      </c>
      <c r="B216" s="3" t="s">
        <v>38</v>
      </c>
      <c r="C216" s="3" t="s">
        <v>17</v>
      </c>
      <c r="D216" s="3" t="s">
        <v>30</v>
      </c>
      <c r="E216" s="3" t="s">
        <v>31</v>
      </c>
      <c r="F216" s="3" t="s">
        <v>163</v>
      </c>
      <c r="G216" s="3" t="s">
        <v>58</v>
      </c>
      <c r="H216" s="10">
        <v>1915956</v>
      </c>
      <c r="I216" s="10">
        <v>0</v>
      </c>
      <c r="J216" s="103">
        <v>1915956</v>
      </c>
      <c r="K216" s="103">
        <v>596710.80000000005</v>
      </c>
      <c r="L216" s="103">
        <v>596710.80000000005</v>
      </c>
      <c r="M216" s="10">
        <v>1915956</v>
      </c>
      <c r="N216" s="10">
        <v>0</v>
      </c>
      <c r="O216" s="10">
        <v>596710.80000000005</v>
      </c>
      <c r="P216" s="10">
        <v>1915956</v>
      </c>
      <c r="Q216" s="10">
        <v>0</v>
      </c>
      <c r="R216" s="29">
        <f t="shared" si="55"/>
        <v>100</v>
      </c>
      <c r="S216" s="29">
        <f t="shared" si="56"/>
        <v>31.144285150598449</v>
      </c>
    </row>
    <row r="217" spans="1:19" ht="64.5" customHeight="1" x14ac:dyDescent="0.2">
      <c r="A217" s="13" t="s">
        <v>231</v>
      </c>
      <c r="B217" s="5" t="s">
        <v>38</v>
      </c>
      <c r="C217" s="5" t="s">
        <v>18</v>
      </c>
      <c r="D217" s="5" t="s">
        <v>0</v>
      </c>
      <c r="E217" s="11" t="s">
        <v>0</v>
      </c>
      <c r="F217" s="11" t="s">
        <v>0</v>
      </c>
      <c r="G217" s="11" t="s">
        <v>0</v>
      </c>
      <c r="H217" s="7">
        <v>50000</v>
      </c>
      <c r="I217" s="7">
        <v>0</v>
      </c>
      <c r="J217" s="101">
        <f>J218</f>
        <v>153659</v>
      </c>
      <c r="K217" s="101">
        <f>K218</f>
        <v>182980</v>
      </c>
      <c r="L217" s="101">
        <f>L218</f>
        <v>382326.29</v>
      </c>
      <c r="M217" s="7">
        <f t="shared" ref="M217:O217" si="78">M218</f>
        <v>0</v>
      </c>
      <c r="N217" s="7">
        <f t="shared" si="78"/>
        <v>0</v>
      </c>
      <c r="O217" s="7">
        <f t="shared" si="78"/>
        <v>372326.29</v>
      </c>
      <c r="P217" s="7">
        <v>0</v>
      </c>
      <c r="Q217" s="7">
        <v>0</v>
      </c>
      <c r="R217" s="29">
        <f t="shared" si="55"/>
        <v>97.384433071552579</v>
      </c>
      <c r="S217" s="29">
        <f t="shared" si="56"/>
        <v>242.30685478885064</v>
      </c>
    </row>
    <row r="218" spans="1:19" ht="32.25" customHeight="1" x14ac:dyDescent="0.2">
      <c r="A218" s="4" t="s">
        <v>28</v>
      </c>
      <c r="B218" s="5" t="s">
        <v>38</v>
      </c>
      <c r="C218" s="5" t="s">
        <v>18</v>
      </c>
      <c r="D218" s="5" t="s">
        <v>30</v>
      </c>
      <c r="E218" s="5" t="s">
        <v>31</v>
      </c>
      <c r="F218" s="6" t="s">
        <v>0</v>
      </c>
      <c r="G218" s="6" t="s">
        <v>0</v>
      </c>
      <c r="H218" s="7">
        <v>50000</v>
      </c>
      <c r="I218" s="7">
        <v>0</v>
      </c>
      <c r="J218" s="101">
        <f>J219</f>
        <v>153659</v>
      </c>
      <c r="K218" s="101">
        <f>K219</f>
        <v>182980</v>
      </c>
      <c r="L218" s="101">
        <f>L219+L224</f>
        <v>382326.29</v>
      </c>
      <c r="M218" s="7">
        <f t="shared" ref="M218:Q218" si="79">M219</f>
        <v>0</v>
      </c>
      <c r="N218" s="7">
        <f t="shared" si="79"/>
        <v>0</v>
      </c>
      <c r="O218" s="7">
        <f>O219+O224</f>
        <v>372326.29</v>
      </c>
      <c r="P218" s="7">
        <f t="shared" si="79"/>
        <v>0</v>
      </c>
      <c r="Q218" s="7">
        <f t="shared" si="79"/>
        <v>0</v>
      </c>
      <c r="R218" s="29">
        <f t="shared" ref="R218:R287" si="80">O218/L218*100</f>
        <v>97.384433071552579</v>
      </c>
      <c r="S218" s="29">
        <f t="shared" ref="S218:S287" si="81">O218/J218*100</f>
        <v>242.30685478885064</v>
      </c>
    </row>
    <row r="219" spans="1:19" ht="32.25" customHeight="1" x14ac:dyDescent="0.2">
      <c r="A219" s="8" t="s">
        <v>164</v>
      </c>
      <c r="B219" s="3" t="s">
        <v>38</v>
      </c>
      <c r="C219" s="3" t="s">
        <v>18</v>
      </c>
      <c r="D219" s="3" t="s">
        <v>30</v>
      </c>
      <c r="E219" s="3" t="s">
        <v>31</v>
      </c>
      <c r="F219" s="3" t="s">
        <v>165</v>
      </c>
      <c r="G219" s="9" t="s">
        <v>0</v>
      </c>
      <c r="H219" s="10">
        <v>50000</v>
      </c>
      <c r="I219" s="10">
        <v>0</v>
      </c>
      <c r="J219" s="103">
        <f>J220+J222</f>
        <v>153659</v>
      </c>
      <c r="K219" s="103">
        <f>K220+K222</f>
        <v>182980</v>
      </c>
      <c r="L219" s="103">
        <f t="shared" ref="L219:O219" si="82">L220+L222</f>
        <v>285846.28999999998</v>
      </c>
      <c r="M219" s="10">
        <f t="shared" si="82"/>
        <v>0</v>
      </c>
      <c r="N219" s="10">
        <f t="shared" si="82"/>
        <v>0</v>
      </c>
      <c r="O219" s="10">
        <f t="shared" si="82"/>
        <v>275846.28999999998</v>
      </c>
      <c r="P219" s="10">
        <v>0</v>
      </c>
      <c r="Q219" s="10">
        <v>0</v>
      </c>
      <c r="R219" s="29">
        <f t="shared" si="80"/>
        <v>96.501616305742502</v>
      </c>
      <c r="S219" s="29">
        <f t="shared" si="81"/>
        <v>179.51847272206638</v>
      </c>
    </row>
    <row r="220" spans="1:19" ht="108" customHeight="1" x14ac:dyDescent="0.2">
      <c r="A220" s="8" t="s">
        <v>41</v>
      </c>
      <c r="B220" s="3" t="s">
        <v>38</v>
      </c>
      <c r="C220" s="3" t="s">
        <v>18</v>
      </c>
      <c r="D220" s="3" t="s">
        <v>30</v>
      </c>
      <c r="E220" s="3" t="s">
        <v>31</v>
      </c>
      <c r="F220" s="3" t="s">
        <v>165</v>
      </c>
      <c r="G220" s="3" t="s">
        <v>42</v>
      </c>
      <c r="H220" s="10">
        <v>15000</v>
      </c>
      <c r="I220" s="10">
        <v>0</v>
      </c>
      <c r="J220" s="103">
        <f>J221</f>
        <v>60800</v>
      </c>
      <c r="K220" s="103">
        <f>K221</f>
        <v>84800</v>
      </c>
      <c r="L220" s="103">
        <f t="shared" ref="L220:O220" si="83">L221</f>
        <v>267600</v>
      </c>
      <c r="M220" s="10">
        <f t="shared" si="83"/>
        <v>0</v>
      </c>
      <c r="N220" s="10">
        <f t="shared" si="83"/>
        <v>0</v>
      </c>
      <c r="O220" s="10">
        <f t="shared" si="83"/>
        <v>257600</v>
      </c>
      <c r="P220" s="10">
        <v>0</v>
      </c>
      <c r="Q220" s="10">
        <v>0</v>
      </c>
      <c r="R220" s="29">
        <f t="shared" si="80"/>
        <v>96.263079222720478</v>
      </c>
      <c r="S220" s="29">
        <f t="shared" si="81"/>
        <v>423.68421052631572</v>
      </c>
    </row>
    <row r="221" spans="1:19" ht="48.95" customHeight="1" x14ac:dyDescent="0.2">
      <c r="A221" s="8" t="s">
        <v>43</v>
      </c>
      <c r="B221" s="3" t="s">
        <v>38</v>
      </c>
      <c r="C221" s="3" t="s">
        <v>18</v>
      </c>
      <c r="D221" s="3" t="s">
        <v>30</v>
      </c>
      <c r="E221" s="3" t="s">
        <v>31</v>
      </c>
      <c r="F221" s="3" t="s">
        <v>165</v>
      </c>
      <c r="G221" s="3">
        <v>120</v>
      </c>
      <c r="H221" s="10">
        <v>15000</v>
      </c>
      <c r="I221" s="10">
        <v>0</v>
      </c>
      <c r="J221" s="103">
        <v>60800</v>
      </c>
      <c r="K221" s="103">
        <v>84800</v>
      </c>
      <c r="L221" s="103">
        <v>267600</v>
      </c>
      <c r="M221" s="10">
        <v>0</v>
      </c>
      <c r="N221" s="10">
        <v>0</v>
      </c>
      <c r="O221" s="10">
        <v>257600</v>
      </c>
      <c r="P221" s="10">
        <v>0</v>
      </c>
      <c r="Q221" s="10">
        <v>0</v>
      </c>
      <c r="R221" s="29">
        <f t="shared" si="80"/>
        <v>96.263079222720478</v>
      </c>
      <c r="S221" s="29">
        <f t="shared" si="81"/>
        <v>423.68421052631572</v>
      </c>
    </row>
    <row r="222" spans="1:19" ht="48.95" customHeight="1" x14ac:dyDescent="0.2">
      <c r="A222" s="8" t="s">
        <v>45</v>
      </c>
      <c r="B222" s="3" t="s">
        <v>38</v>
      </c>
      <c r="C222" s="3" t="s">
        <v>18</v>
      </c>
      <c r="D222" s="3" t="s">
        <v>30</v>
      </c>
      <c r="E222" s="3" t="s">
        <v>31</v>
      </c>
      <c r="F222" s="3" t="s">
        <v>165</v>
      </c>
      <c r="G222" s="3" t="s">
        <v>46</v>
      </c>
      <c r="H222" s="10">
        <v>35000</v>
      </c>
      <c r="I222" s="10">
        <v>0</v>
      </c>
      <c r="J222" s="103">
        <f>J223</f>
        <v>92859</v>
      </c>
      <c r="K222" s="103">
        <f>K223</f>
        <v>98180</v>
      </c>
      <c r="L222" s="103">
        <f t="shared" ref="L222:O222" si="84">L223</f>
        <v>18246.29</v>
      </c>
      <c r="M222" s="10">
        <f t="shared" si="84"/>
        <v>0</v>
      </c>
      <c r="N222" s="10">
        <f t="shared" si="84"/>
        <v>0</v>
      </c>
      <c r="O222" s="10">
        <f t="shared" si="84"/>
        <v>18246.29</v>
      </c>
      <c r="P222" s="10">
        <v>0</v>
      </c>
      <c r="Q222" s="10">
        <v>0</v>
      </c>
      <c r="R222" s="29">
        <f t="shared" si="80"/>
        <v>100</v>
      </c>
      <c r="S222" s="29">
        <f t="shared" si="81"/>
        <v>19.649457780075171</v>
      </c>
    </row>
    <row r="223" spans="1:19" ht="64.5" customHeight="1" x14ac:dyDescent="0.2">
      <c r="A223" s="8" t="s">
        <v>47</v>
      </c>
      <c r="B223" s="3" t="s">
        <v>38</v>
      </c>
      <c r="C223" s="3" t="s">
        <v>18</v>
      </c>
      <c r="D223" s="3" t="s">
        <v>30</v>
      </c>
      <c r="E223" s="3" t="s">
        <v>31</v>
      </c>
      <c r="F223" s="3" t="s">
        <v>165</v>
      </c>
      <c r="G223" s="3" t="s">
        <v>48</v>
      </c>
      <c r="H223" s="10">
        <v>35000</v>
      </c>
      <c r="I223" s="10">
        <v>0</v>
      </c>
      <c r="J223" s="103">
        <v>92859</v>
      </c>
      <c r="K223" s="103">
        <v>98180</v>
      </c>
      <c r="L223" s="103">
        <v>18246.29</v>
      </c>
      <c r="M223" s="10">
        <v>0</v>
      </c>
      <c r="N223" s="10">
        <v>0</v>
      </c>
      <c r="O223" s="10">
        <v>18246.29</v>
      </c>
      <c r="P223" s="10">
        <v>0</v>
      </c>
      <c r="Q223" s="10">
        <v>0</v>
      </c>
      <c r="R223" s="29">
        <f t="shared" si="80"/>
        <v>100</v>
      </c>
      <c r="S223" s="29">
        <f t="shared" si="81"/>
        <v>19.649457780075171</v>
      </c>
    </row>
    <row r="224" spans="1:19" ht="104.25" customHeight="1" x14ac:dyDescent="0.2">
      <c r="A224" s="67" t="s">
        <v>252</v>
      </c>
      <c r="B224" s="68" t="s">
        <v>38</v>
      </c>
      <c r="C224" s="68" t="s">
        <v>18</v>
      </c>
      <c r="D224" s="17" t="s">
        <v>30</v>
      </c>
      <c r="E224" s="19" t="s">
        <v>31</v>
      </c>
      <c r="F224" s="69" t="s">
        <v>253</v>
      </c>
      <c r="G224" s="69"/>
      <c r="H224" s="10"/>
      <c r="I224" s="10"/>
      <c r="J224" s="103"/>
      <c r="K224" s="103"/>
      <c r="L224" s="103">
        <f>L225</f>
        <v>96480</v>
      </c>
      <c r="M224" s="10"/>
      <c r="N224" s="10"/>
      <c r="O224" s="10">
        <f>O225</f>
        <v>96480</v>
      </c>
      <c r="P224" s="10"/>
      <c r="Q224" s="10"/>
      <c r="R224" s="29"/>
      <c r="S224" s="29"/>
    </row>
    <row r="225" spans="1:19" ht="73.5" customHeight="1" x14ac:dyDescent="0.2">
      <c r="A225" s="8" t="s">
        <v>59</v>
      </c>
      <c r="B225" s="70" t="s">
        <v>38</v>
      </c>
      <c r="C225" s="70" t="s">
        <v>18</v>
      </c>
      <c r="D225" s="18" t="s">
        <v>30</v>
      </c>
      <c r="E225" s="42" t="s">
        <v>31</v>
      </c>
      <c r="F225" s="71" t="s">
        <v>253</v>
      </c>
      <c r="G225" s="71" t="s">
        <v>60</v>
      </c>
      <c r="H225" s="10"/>
      <c r="I225" s="10"/>
      <c r="J225" s="103"/>
      <c r="K225" s="103"/>
      <c r="L225" s="103">
        <f>L226</f>
        <v>96480</v>
      </c>
      <c r="M225" s="10"/>
      <c r="N225" s="10"/>
      <c r="O225" s="10">
        <f>O226</f>
        <v>96480</v>
      </c>
      <c r="P225" s="10"/>
      <c r="Q225" s="10"/>
      <c r="R225" s="29"/>
      <c r="S225" s="29"/>
    </row>
    <row r="226" spans="1:19" ht="22.5" customHeight="1" x14ac:dyDescent="0.2">
      <c r="A226" s="8" t="s">
        <v>61</v>
      </c>
      <c r="B226" s="70" t="s">
        <v>38</v>
      </c>
      <c r="C226" s="70" t="s">
        <v>18</v>
      </c>
      <c r="D226" s="18" t="s">
        <v>30</v>
      </c>
      <c r="E226" s="42" t="s">
        <v>31</v>
      </c>
      <c r="F226" s="71" t="s">
        <v>253</v>
      </c>
      <c r="G226" s="71" t="s">
        <v>62</v>
      </c>
      <c r="H226" s="10"/>
      <c r="I226" s="10"/>
      <c r="J226" s="103"/>
      <c r="K226" s="103"/>
      <c r="L226" s="103">
        <v>96480</v>
      </c>
      <c r="M226" s="10"/>
      <c r="N226" s="10"/>
      <c r="O226" s="10">
        <v>96480</v>
      </c>
      <c r="P226" s="10"/>
      <c r="Q226" s="10"/>
      <c r="R226" s="29"/>
      <c r="S226" s="29"/>
    </row>
    <row r="227" spans="1:19" ht="52.5" customHeight="1" x14ac:dyDescent="0.2">
      <c r="A227" s="13" t="s">
        <v>232</v>
      </c>
      <c r="B227" s="5" t="s">
        <v>166</v>
      </c>
      <c r="C227" s="11" t="s">
        <v>0</v>
      </c>
      <c r="D227" s="11" t="s">
        <v>0</v>
      </c>
      <c r="E227" s="11" t="s">
        <v>0</v>
      </c>
      <c r="F227" s="11" t="s">
        <v>0</v>
      </c>
      <c r="G227" s="11" t="s">
        <v>0</v>
      </c>
      <c r="H227" s="7">
        <v>99287871.400000006</v>
      </c>
      <c r="I227" s="7">
        <v>499528.72</v>
      </c>
      <c r="J227" s="101">
        <f>J228</f>
        <v>58256555.479999989</v>
      </c>
      <c r="K227" s="101">
        <f>K228</f>
        <v>95210774.790000007</v>
      </c>
      <c r="L227" s="101">
        <f t="shared" ref="L227:O227" si="85">L228</f>
        <v>109223489.98999999</v>
      </c>
      <c r="M227" s="7">
        <f t="shared" si="85"/>
        <v>73817039.400000006</v>
      </c>
      <c r="N227" s="7">
        <f t="shared" si="85"/>
        <v>1340000</v>
      </c>
      <c r="O227" s="7">
        <f t="shared" si="85"/>
        <v>74766933.849999994</v>
      </c>
      <c r="P227" s="7">
        <v>68834787.400000006</v>
      </c>
      <c r="Q227" s="7">
        <v>1340000</v>
      </c>
      <c r="R227" s="29">
        <f t="shared" si="80"/>
        <v>68.453163194881711</v>
      </c>
      <c r="S227" s="29">
        <f t="shared" si="81"/>
        <v>128.34080771505307</v>
      </c>
    </row>
    <row r="228" spans="1:19" ht="33" customHeight="1" x14ac:dyDescent="0.2">
      <c r="A228" s="4" t="s">
        <v>167</v>
      </c>
      <c r="B228" s="5" t="s">
        <v>166</v>
      </c>
      <c r="C228" s="5" t="s">
        <v>29</v>
      </c>
      <c r="D228" s="5" t="s">
        <v>30</v>
      </c>
      <c r="E228" s="5" t="s">
        <v>168</v>
      </c>
      <c r="F228" s="6" t="s">
        <v>0</v>
      </c>
      <c r="G228" s="6" t="s">
        <v>0</v>
      </c>
      <c r="H228" s="7">
        <v>99287871.400000006</v>
      </c>
      <c r="I228" s="7">
        <v>499528.72</v>
      </c>
      <c r="J228" s="101">
        <f>J229+J232+J235+J251+J260+J265+J268+J271+J274+J286+J254+J257+J295+J301+J307+J310+J292</f>
        <v>58256555.479999989</v>
      </c>
      <c r="K228" s="101">
        <f>K229+K232+K235+K251+K257+K260+K265+K268+K271+K274+K283+K286+K292+K295+K298+K301+K304+K307+K254</f>
        <v>95210774.790000007</v>
      </c>
      <c r="L228" s="101">
        <f>L229+L232+L235+L251+L257+L260+L265+L268+L271+L274+L283+L286+L292+L295+L298+L301+L304+L307+L254+L289</f>
        <v>109223489.98999999</v>
      </c>
      <c r="M228" s="7">
        <f t="shared" ref="M228:Q228" si="86">M229+M232+M235+M251+M257+M260+M265+M268+M271+M274+M283+M286+M292+M295+M298+M301+M304+M307+M254</f>
        <v>73817039.400000006</v>
      </c>
      <c r="N228" s="7">
        <f t="shared" si="86"/>
        <v>1340000</v>
      </c>
      <c r="O228" s="7">
        <f>O229+O232+O235+O251+O257+O260+O265+O268+O271+O274+O283+O286+O292+O295+O298+O301+O304+O307+O254</f>
        <v>74766933.849999994</v>
      </c>
      <c r="P228" s="7">
        <f t="shared" si="86"/>
        <v>17938312.399999999</v>
      </c>
      <c r="Q228" s="7">
        <f t="shared" si="86"/>
        <v>1340000</v>
      </c>
      <c r="R228" s="29">
        <f t="shared" si="80"/>
        <v>68.453163194881711</v>
      </c>
      <c r="S228" s="29">
        <f t="shared" si="81"/>
        <v>128.34080771505307</v>
      </c>
    </row>
    <row r="229" spans="1:19" ht="159" customHeight="1" x14ac:dyDescent="0.2">
      <c r="A229" s="13" t="s">
        <v>169</v>
      </c>
      <c r="B229" s="5" t="s">
        <v>166</v>
      </c>
      <c r="C229" s="5" t="s">
        <v>29</v>
      </c>
      <c r="D229" s="5" t="s">
        <v>30</v>
      </c>
      <c r="E229" s="5" t="s">
        <v>168</v>
      </c>
      <c r="F229" s="39">
        <v>14721</v>
      </c>
      <c r="G229" s="6"/>
      <c r="H229" s="7"/>
      <c r="I229" s="7"/>
      <c r="J229" s="101">
        <f>J230</f>
        <v>31806618.199999999</v>
      </c>
      <c r="K229" s="101">
        <f>K230</f>
        <v>40107969</v>
      </c>
      <c r="L229" s="101">
        <f t="shared" ref="L229:O229" si="87">L230</f>
        <v>47208464</v>
      </c>
      <c r="M229" s="7">
        <f t="shared" si="87"/>
        <v>0</v>
      </c>
      <c r="N229" s="7">
        <f t="shared" si="87"/>
        <v>0</v>
      </c>
      <c r="O229" s="7">
        <f t="shared" si="87"/>
        <v>32816850.190000001</v>
      </c>
      <c r="P229" s="7"/>
      <c r="Q229" s="7"/>
      <c r="R229" s="29">
        <f t="shared" si="80"/>
        <v>69.514759450762895</v>
      </c>
      <c r="S229" s="29">
        <f t="shared" si="81"/>
        <v>103.1761691345105</v>
      </c>
    </row>
    <row r="230" spans="1:19" ht="68.25" customHeight="1" x14ac:dyDescent="0.2">
      <c r="A230" s="25" t="s">
        <v>59</v>
      </c>
      <c r="B230" s="26" t="s">
        <v>166</v>
      </c>
      <c r="C230" s="26" t="s">
        <v>29</v>
      </c>
      <c r="D230" s="26" t="s">
        <v>30</v>
      </c>
      <c r="E230" s="26" t="s">
        <v>168</v>
      </c>
      <c r="F230" s="40">
        <v>14721</v>
      </c>
      <c r="G230" s="40">
        <v>600</v>
      </c>
      <c r="H230" s="24"/>
      <c r="I230" s="24"/>
      <c r="J230" s="104">
        <f>J231</f>
        <v>31806618.199999999</v>
      </c>
      <c r="K230" s="104">
        <f>K231</f>
        <v>40107969</v>
      </c>
      <c r="L230" s="104">
        <f t="shared" ref="L230:O230" si="88">L231</f>
        <v>47208464</v>
      </c>
      <c r="M230" s="24">
        <f t="shared" si="88"/>
        <v>0</v>
      </c>
      <c r="N230" s="24">
        <f t="shared" si="88"/>
        <v>0</v>
      </c>
      <c r="O230" s="24">
        <f t="shared" si="88"/>
        <v>32816850.190000001</v>
      </c>
      <c r="P230" s="24"/>
      <c r="Q230" s="24"/>
      <c r="R230" s="29">
        <f t="shared" si="80"/>
        <v>69.514759450762895</v>
      </c>
      <c r="S230" s="29">
        <f t="shared" si="81"/>
        <v>103.1761691345105</v>
      </c>
    </row>
    <row r="231" spans="1:19" ht="30.75" customHeight="1" x14ac:dyDescent="0.2">
      <c r="A231" s="25" t="s">
        <v>61</v>
      </c>
      <c r="B231" s="26" t="s">
        <v>166</v>
      </c>
      <c r="C231" s="26" t="s">
        <v>29</v>
      </c>
      <c r="D231" s="26" t="s">
        <v>30</v>
      </c>
      <c r="E231" s="26" t="s">
        <v>168</v>
      </c>
      <c r="F231" s="40">
        <v>14721</v>
      </c>
      <c r="G231" s="40">
        <v>611</v>
      </c>
      <c r="H231" s="24"/>
      <c r="I231" s="24"/>
      <c r="J231" s="104">
        <v>31806618.199999999</v>
      </c>
      <c r="K231" s="104">
        <v>40107969</v>
      </c>
      <c r="L231" s="104">
        <v>47208464</v>
      </c>
      <c r="M231" s="24"/>
      <c r="N231" s="24"/>
      <c r="O231" s="24">
        <v>32816850.190000001</v>
      </c>
      <c r="P231" s="24"/>
      <c r="Q231" s="24"/>
      <c r="R231" s="29">
        <f t="shared" si="80"/>
        <v>69.514759450762895</v>
      </c>
      <c r="S231" s="29">
        <f t="shared" si="81"/>
        <v>103.1761691345105</v>
      </c>
    </row>
    <row r="232" spans="1:19" ht="204" customHeight="1" x14ac:dyDescent="0.2">
      <c r="A232" s="13" t="s">
        <v>171</v>
      </c>
      <c r="B232" s="5" t="s">
        <v>166</v>
      </c>
      <c r="C232" s="5" t="s">
        <v>29</v>
      </c>
      <c r="D232" s="5" t="s">
        <v>30</v>
      </c>
      <c r="E232" s="5" t="s">
        <v>168</v>
      </c>
      <c r="F232" s="39">
        <v>14722</v>
      </c>
      <c r="G232" s="39"/>
      <c r="H232" s="7"/>
      <c r="I232" s="7"/>
      <c r="J232" s="101">
        <f>J233</f>
        <v>6537856.4500000002</v>
      </c>
      <c r="K232" s="101">
        <f>K233</f>
        <v>9469626</v>
      </c>
      <c r="L232" s="101">
        <f t="shared" ref="L232:O232" si="89">L233</f>
        <v>9469626</v>
      </c>
      <c r="M232" s="7">
        <f t="shared" si="89"/>
        <v>0</v>
      </c>
      <c r="N232" s="7">
        <f t="shared" si="89"/>
        <v>0</v>
      </c>
      <c r="O232" s="7">
        <f t="shared" si="89"/>
        <v>7213945.9199999999</v>
      </c>
      <c r="P232" s="7"/>
      <c r="Q232" s="7"/>
      <c r="R232" s="29">
        <f t="shared" si="80"/>
        <v>76.179839837391668</v>
      </c>
      <c r="S232" s="29">
        <f t="shared" si="81"/>
        <v>110.34114889445148</v>
      </c>
    </row>
    <row r="233" spans="1:19" ht="65.25" customHeight="1" x14ac:dyDescent="0.2">
      <c r="A233" s="8" t="s">
        <v>59</v>
      </c>
      <c r="B233" s="26" t="s">
        <v>166</v>
      </c>
      <c r="C233" s="26" t="s">
        <v>29</v>
      </c>
      <c r="D233" s="26" t="s">
        <v>30</v>
      </c>
      <c r="E233" s="26" t="s">
        <v>168</v>
      </c>
      <c r="F233" s="40">
        <v>14722</v>
      </c>
      <c r="G233" s="40">
        <v>600</v>
      </c>
      <c r="H233" s="24"/>
      <c r="I233" s="24"/>
      <c r="J233" s="104">
        <f>J234</f>
        <v>6537856.4500000002</v>
      </c>
      <c r="K233" s="104">
        <f>K234</f>
        <v>9469626</v>
      </c>
      <c r="L233" s="104">
        <f t="shared" ref="L233:O233" si="90">L234</f>
        <v>9469626</v>
      </c>
      <c r="M233" s="24">
        <f t="shared" si="90"/>
        <v>0</v>
      </c>
      <c r="N233" s="24">
        <f t="shared" si="90"/>
        <v>0</v>
      </c>
      <c r="O233" s="24">
        <f t="shared" si="90"/>
        <v>7213945.9199999999</v>
      </c>
      <c r="P233" s="24"/>
      <c r="Q233" s="24"/>
      <c r="R233" s="29">
        <f t="shared" si="80"/>
        <v>76.179839837391668</v>
      </c>
      <c r="S233" s="29">
        <f t="shared" si="81"/>
        <v>110.34114889445148</v>
      </c>
    </row>
    <row r="234" spans="1:19" ht="26.25" customHeight="1" x14ac:dyDescent="0.2">
      <c r="A234" s="8" t="s">
        <v>61</v>
      </c>
      <c r="B234" s="26" t="s">
        <v>166</v>
      </c>
      <c r="C234" s="26" t="s">
        <v>29</v>
      </c>
      <c r="D234" s="26" t="s">
        <v>30</v>
      </c>
      <c r="E234" s="26" t="s">
        <v>168</v>
      </c>
      <c r="F234" s="40">
        <v>14722</v>
      </c>
      <c r="G234" s="40">
        <v>611</v>
      </c>
      <c r="H234" s="24"/>
      <c r="I234" s="24"/>
      <c r="J234" s="104">
        <v>6537856.4500000002</v>
      </c>
      <c r="K234" s="104">
        <v>9469626</v>
      </c>
      <c r="L234" s="104">
        <v>9469626</v>
      </c>
      <c r="M234" s="24"/>
      <c r="N234" s="24"/>
      <c r="O234" s="24">
        <v>7213945.9199999999</v>
      </c>
      <c r="P234" s="24"/>
      <c r="Q234" s="24"/>
      <c r="R234" s="29">
        <f t="shared" si="80"/>
        <v>76.179839837391668</v>
      </c>
      <c r="S234" s="29">
        <f t="shared" si="81"/>
        <v>110.34114889445148</v>
      </c>
    </row>
    <row r="235" spans="1:19" ht="160.5" customHeight="1" x14ac:dyDescent="0.2">
      <c r="A235" s="13" t="s">
        <v>224</v>
      </c>
      <c r="B235" s="26" t="s">
        <v>166</v>
      </c>
      <c r="C235" s="14" t="s">
        <v>29</v>
      </c>
      <c r="D235" s="14" t="s">
        <v>30</v>
      </c>
      <c r="E235" s="14" t="s">
        <v>31</v>
      </c>
      <c r="F235" s="14">
        <v>14723</v>
      </c>
      <c r="G235" s="15" t="s">
        <v>0</v>
      </c>
      <c r="H235" s="7"/>
      <c r="I235" s="7"/>
      <c r="J235" s="101">
        <f>J236+J238</f>
        <v>1446267</v>
      </c>
      <c r="K235" s="101">
        <f>K236+K238</f>
        <v>1936800</v>
      </c>
      <c r="L235" s="101">
        <f t="shared" ref="L235:O235" si="91">L236+L238</f>
        <v>1936800</v>
      </c>
      <c r="M235" s="7">
        <f t="shared" si="91"/>
        <v>50896475</v>
      </c>
      <c r="N235" s="7">
        <f t="shared" si="91"/>
        <v>0</v>
      </c>
      <c r="O235" s="7">
        <f t="shared" si="91"/>
        <v>1389700</v>
      </c>
      <c r="P235" s="7"/>
      <c r="Q235" s="7"/>
      <c r="R235" s="29">
        <f t="shared" si="80"/>
        <v>71.75237505163156</v>
      </c>
      <c r="S235" s="29">
        <f t="shared" si="81"/>
        <v>96.088758161528958</v>
      </c>
    </row>
    <row r="236" spans="1:19" ht="38.25" customHeight="1" x14ac:dyDescent="0.2">
      <c r="A236" s="8" t="s">
        <v>55</v>
      </c>
      <c r="B236" s="26" t="s">
        <v>166</v>
      </c>
      <c r="C236" s="3" t="s">
        <v>29</v>
      </c>
      <c r="D236" s="3" t="s">
        <v>30</v>
      </c>
      <c r="E236" s="3" t="s">
        <v>31</v>
      </c>
      <c r="F236" s="3">
        <v>14723</v>
      </c>
      <c r="G236" s="3" t="s">
        <v>56</v>
      </c>
      <c r="H236" s="7"/>
      <c r="I236" s="7"/>
      <c r="J236" s="104">
        <f>J237</f>
        <v>394800</v>
      </c>
      <c r="K236" s="104">
        <f>K237</f>
        <v>529200</v>
      </c>
      <c r="L236" s="104">
        <f>L237</f>
        <v>529200</v>
      </c>
      <c r="M236" s="24"/>
      <c r="N236" s="24"/>
      <c r="O236" s="24">
        <f>O237</f>
        <v>395500</v>
      </c>
      <c r="P236" s="7"/>
      <c r="Q236" s="7"/>
      <c r="R236" s="29">
        <f t="shared" si="80"/>
        <v>74.735449735449734</v>
      </c>
      <c r="S236" s="29">
        <f t="shared" si="81"/>
        <v>100.177304964539</v>
      </c>
    </row>
    <row r="237" spans="1:19" ht="48.95" customHeight="1" x14ac:dyDescent="0.2">
      <c r="A237" s="8" t="s">
        <v>57</v>
      </c>
      <c r="B237" s="26" t="s">
        <v>166</v>
      </c>
      <c r="C237" s="3" t="s">
        <v>29</v>
      </c>
      <c r="D237" s="3" t="s">
        <v>30</v>
      </c>
      <c r="E237" s="3" t="s">
        <v>31</v>
      </c>
      <c r="F237" s="3">
        <v>14723</v>
      </c>
      <c r="G237" s="3" t="s">
        <v>58</v>
      </c>
      <c r="H237" s="7"/>
      <c r="I237" s="7"/>
      <c r="J237" s="104">
        <v>394800</v>
      </c>
      <c r="K237" s="104">
        <v>529200</v>
      </c>
      <c r="L237" s="104">
        <v>529200</v>
      </c>
      <c r="M237" s="24"/>
      <c r="N237" s="24"/>
      <c r="O237" s="24">
        <v>395500</v>
      </c>
      <c r="P237" s="7"/>
      <c r="Q237" s="7"/>
      <c r="R237" s="29">
        <f t="shared" si="80"/>
        <v>74.735449735449734</v>
      </c>
      <c r="S237" s="29">
        <f t="shared" si="81"/>
        <v>100.177304964539</v>
      </c>
    </row>
    <row r="238" spans="1:19" ht="52.5" customHeight="1" x14ac:dyDescent="0.2">
      <c r="A238" s="8" t="s">
        <v>59</v>
      </c>
      <c r="B238" s="26" t="s">
        <v>166</v>
      </c>
      <c r="C238" s="3" t="s">
        <v>29</v>
      </c>
      <c r="D238" s="3" t="s">
        <v>30</v>
      </c>
      <c r="E238" s="3" t="s">
        <v>31</v>
      </c>
      <c r="F238" s="3">
        <v>14723</v>
      </c>
      <c r="G238" s="3" t="s">
        <v>60</v>
      </c>
      <c r="H238" s="16">
        <v>50896475</v>
      </c>
      <c r="I238" s="16">
        <v>0</v>
      </c>
      <c r="J238" s="104">
        <f>J239</f>
        <v>1051467</v>
      </c>
      <c r="K238" s="104">
        <f>K239</f>
        <v>1407600</v>
      </c>
      <c r="L238" s="104">
        <f>L239</f>
        <v>1407600</v>
      </c>
      <c r="M238" s="24">
        <v>50896475</v>
      </c>
      <c r="N238" s="24">
        <v>0</v>
      </c>
      <c r="O238" s="24">
        <f>O239</f>
        <v>994200</v>
      </c>
      <c r="P238" s="16">
        <v>50896475</v>
      </c>
      <c r="Q238" s="16">
        <v>0</v>
      </c>
      <c r="R238" s="29">
        <f t="shared" si="80"/>
        <v>70.630861040068211</v>
      </c>
      <c r="S238" s="29">
        <f t="shared" si="81"/>
        <v>94.553609385743925</v>
      </c>
    </row>
    <row r="239" spans="1:19" ht="29.25" customHeight="1" x14ac:dyDescent="0.2">
      <c r="A239" s="8" t="s">
        <v>61</v>
      </c>
      <c r="B239" s="26" t="s">
        <v>166</v>
      </c>
      <c r="C239" s="3" t="s">
        <v>29</v>
      </c>
      <c r="D239" s="3" t="s">
        <v>30</v>
      </c>
      <c r="E239" s="3" t="s">
        <v>31</v>
      </c>
      <c r="F239" s="3">
        <v>14723</v>
      </c>
      <c r="G239" s="3" t="s">
        <v>62</v>
      </c>
      <c r="H239" s="10">
        <v>520800</v>
      </c>
      <c r="I239" s="10">
        <v>0</v>
      </c>
      <c r="J239" s="103">
        <v>1051467</v>
      </c>
      <c r="K239" s="103">
        <v>1407600</v>
      </c>
      <c r="L239" s="103">
        <v>1407600</v>
      </c>
      <c r="M239" s="10">
        <v>520800</v>
      </c>
      <c r="N239" s="10">
        <v>0</v>
      </c>
      <c r="O239" s="10">
        <v>994200</v>
      </c>
      <c r="P239" s="10">
        <v>520800</v>
      </c>
      <c r="Q239" s="10">
        <v>0</v>
      </c>
      <c r="R239" s="29">
        <f t="shared" si="80"/>
        <v>70.630861040068211</v>
      </c>
      <c r="S239" s="29">
        <f t="shared" si="81"/>
        <v>94.553609385743925</v>
      </c>
    </row>
    <row r="240" spans="1:19" ht="176.25" hidden="1" customHeight="1" x14ac:dyDescent="0.2">
      <c r="A240" s="8" t="s">
        <v>169</v>
      </c>
      <c r="B240" s="3" t="s">
        <v>166</v>
      </c>
      <c r="C240" s="3" t="s">
        <v>29</v>
      </c>
      <c r="D240" s="3" t="s">
        <v>30</v>
      </c>
      <c r="E240" s="3" t="s">
        <v>168</v>
      </c>
      <c r="F240" s="3" t="s">
        <v>170</v>
      </c>
      <c r="G240" s="9" t="s">
        <v>0</v>
      </c>
      <c r="H240" s="10">
        <v>0</v>
      </c>
      <c r="I240" s="10">
        <v>0</v>
      </c>
      <c r="J240" s="103"/>
      <c r="K240" s="103">
        <v>0</v>
      </c>
      <c r="L240" s="103">
        <v>0</v>
      </c>
      <c r="M240" s="10">
        <v>0</v>
      </c>
      <c r="N240" s="10">
        <v>0</v>
      </c>
      <c r="O240" s="10">
        <v>0</v>
      </c>
      <c r="P240" s="10">
        <v>0</v>
      </c>
      <c r="Q240" s="10">
        <v>0</v>
      </c>
      <c r="R240" s="29" t="e">
        <f t="shared" si="80"/>
        <v>#DIV/0!</v>
      </c>
      <c r="S240" s="29" t="e">
        <f t="shared" si="81"/>
        <v>#DIV/0!</v>
      </c>
    </row>
    <row r="241" spans="1:19" ht="64.5" hidden="1" customHeight="1" x14ac:dyDescent="0.2">
      <c r="A241" s="8" t="s">
        <v>59</v>
      </c>
      <c r="B241" s="3" t="s">
        <v>166</v>
      </c>
      <c r="C241" s="3" t="s">
        <v>29</v>
      </c>
      <c r="D241" s="3" t="s">
        <v>30</v>
      </c>
      <c r="E241" s="3" t="s">
        <v>168</v>
      </c>
      <c r="F241" s="3" t="s">
        <v>170</v>
      </c>
      <c r="G241" s="3" t="s">
        <v>60</v>
      </c>
      <c r="H241" s="10">
        <v>0</v>
      </c>
      <c r="I241" s="10">
        <v>0</v>
      </c>
      <c r="J241" s="103"/>
      <c r="K241" s="103">
        <v>0</v>
      </c>
      <c r="L241" s="103">
        <v>0</v>
      </c>
      <c r="M241" s="10">
        <v>0</v>
      </c>
      <c r="N241" s="10">
        <v>0</v>
      </c>
      <c r="O241" s="10">
        <v>0</v>
      </c>
      <c r="P241" s="10">
        <v>0</v>
      </c>
      <c r="Q241" s="10">
        <v>0</v>
      </c>
      <c r="R241" s="29" t="e">
        <f t="shared" si="80"/>
        <v>#DIV/0!</v>
      </c>
      <c r="S241" s="29" t="e">
        <f t="shared" si="81"/>
        <v>#DIV/0!</v>
      </c>
    </row>
    <row r="242" spans="1:19" ht="32.25" hidden="1" customHeight="1" x14ac:dyDescent="0.2">
      <c r="A242" s="8" t="s">
        <v>61</v>
      </c>
      <c r="B242" s="3" t="s">
        <v>166</v>
      </c>
      <c r="C242" s="3" t="s">
        <v>29</v>
      </c>
      <c r="D242" s="3" t="s">
        <v>30</v>
      </c>
      <c r="E242" s="3" t="s">
        <v>168</v>
      </c>
      <c r="F242" s="3" t="s">
        <v>170</v>
      </c>
      <c r="G242" s="3" t="s">
        <v>62</v>
      </c>
      <c r="H242" s="10">
        <v>0</v>
      </c>
      <c r="I242" s="10">
        <v>0</v>
      </c>
      <c r="J242" s="103"/>
      <c r="K242" s="103">
        <v>0</v>
      </c>
      <c r="L242" s="103">
        <v>0</v>
      </c>
      <c r="M242" s="10">
        <v>0</v>
      </c>
      <c r="N242" s="10">
        <v>0</v>
      </c>
      <c r="O242" s="10">
        <v>0</v>
      </c>
      <c r="P242" s="10">
        <v>0</v>
      </c>
      <c r="Q242" s="10">
        <v>0</v>
      </c>
      <c r="R242" s="29" t="e">
        <f t="shared" si="80"/>
        <v>#DIV/0!</v>
      </c>
      <c r="S242" s="29" t="e">
        <f t="shared" si="81"/>
        <v>#DIV/0!</v>
      </c>
    </row>
    <row r="243" spans="1:19" ht="96" hidden="1" customHeight="1" x14ac:dyDescent="0.2">
      <c r="A243" s="8" t="s">
        <v>171</v>
      </c>
      <c r="B243" s="3" t="s">
        <v>166</v>
      </c>
      <c r="C243" s="3" t="s">
        <v>29</v>
      </c>
      <c r="D243" s="3" t="s">
        <v>30</v>
      </c>
      <c r="E243" s="3" t="s">
        <v>168</v>
      </c>
      <c r="F243" s="3" t="s">
        <v>172</v>
      </c>
      <c r="G243" s="9" t="s">
        <v>0</v>
      </c>
      <c r="H243" s="10">
        <v>0</v>
      </c>
      <c r="I243" s="10">
        <v>0</v>
      </c>
      <c r="J243" s="103"/>
      <c r="K243" s="103">
        <v>0</v>
      </c>
      <c r="L243" s="103">
        <v>0</v>
      </c>
      <c r="M243" s="10">
        <v>0</v>
      </c>
      <c r="N243" s="10">
        <v>0</v>
      </c>
      <c r="O243" s="10">
        <v>0</v>
      </c>
      <c r="P243" s="10">
        <v>0</v>
      </c>
      <c r="Q243" s="10">
        <v>0</v>
      </c>
      <c r="R243" s="29" t="e">
        <f t="shared" si="80"/>
        <v>#DIV/0!</v>
      </c>
      <c r="S243" s="29" t="e">
        <f t="shared" si="81"/>
        <v>#DIV/0!</v>
      </c>
    </row>
    <row r="244" spans="1:19" ht="64.5" hidden="1" customHeight="1" x14ac:dyDescent="0.2">
      <c r="A244" s="8" t="s">
        <v>59</v>
      </c>
      <c r="B244" s="3" t="s">
        <v>166</v>
      </c>
      <c r="C244" s="3" t="s">
        <v>29</v>
      </c>
      <c r="D244" s="3" t="s">
        <v>30</v>
      </c>
      <c r="E244" s="3" t="s">
        <v>168</v>
      </c>
      <c r="F244" s="3" t="s">
        <v>172</v>
      </c>
      <c r="G244" s="3" t="s">
        <v>60</v>
      </c>
      <c r="H244" s="10">
        <v>0</v>
      </c>
      <c r="I244" s="10">
        <v>0</v>
      </c>
      <c r="J244" s="103"/>
      <c r="K244" s="103">
        <v>0</v>
      </c>
      <c r="L244" s="103">
        <v>0</v>
      </c>
      <c r="M244" s="10">
        <v>0</v>
      </c>
      <c r="N244" s="10">
        <v>0</v>
      </c>
      <c r="O244" s="10">
        <v>0</v>
      </c>
      <c r="P244" s="10">
        <v>0</v>
      </c>
      <c r="Q244" s="10">
        <v>0</v>
      </c>
      <c r="R244" s="29" t="e">
        <f t="shared" si="80"/>
        <v>#DIV/0!</v>
      </c>
      <c r="S244" s="29" t="e">
        <f t="shared" si="81"/>
        <v>#DIV/0!</v>
      </c>
    </row>
    <row r="245" spans="1:19" ht="31.5" hidden="1" customHeight="1" x14ac:dyDescent="0.2">
      <c r="A245" s="8" t="s">
        <v>61</v>
      </c>
      <c r="B245" s="3" t="s">
        <v>166</v>
      </c>
      <c r="C245" s="3" t="s">
        <v>29</v>
      </c>
      <c r="D245" s="3" t="s">
        <v>30</v>
      </c>
      <c r="E245" s="3" t="s">
        <v>168</v>
      </c>
      <c r="F245" s="3" t="s">
        <v>172</v>
      </c>
      <c r="G245" s="3" t="s">
        <v>62</v>
      </c>
      <c r="H245" s="10">
        <v>0</v>
      </c>
      <c r="I245" s="10">
        <v>0</v>
      </c>
      <c r="J245" s="103"/>
      <c r="K245" s="103">
        <v>0</v>
      </c>
      <c r="L245" s="103">
        <v>0</v>
      </c>
      <c r="M245" s="10">
        <v>0</v>
      </c>
      <c r="N245" s="10">
        <v>0</v>
      </c>
      <c r="O245" s="10">
        <v>0</v>
      </c>
      <c r="P245" s="10">
        <v>0</v>
      </c>
      <c r="Q245" s="10">
        <v>0</v>
      </c>
      <c r="R245" s="29" t="e">
        <f t="shared" si="80"/>
        <v>#DIV/0!</v>
      </c>
      <c r="S245" s="29" t="e">
        <f t="shared" si="81"/>
        <v>#DIV/0!</v>
      </c>
    </row>
    <row r="246" spans="1:19" ht="159.75" hidden="1" customHeight="1" x14ac:dyDescent="0.2">
      <c r="A246" s="8" t="s">
        <v>173</v>
      </c>
      <c r="B246" s="3" t="s">
        <v>166</v>
      </c>
      <c r="C246" s="3" t="s">
        <v>29</v>
      </c>
      <c r="D246" s="3" t="s">
        <v>30</v>
      </c>
      <c r="E246" s="3" t="s">
        <v>168</v>
      </c>
      <c r="F246" s="3" t="s">
        <v>64</v>
      </c>
      <c r="G246" s="9" t="s">
        <v>0</v>
      </c>
      <c r="H246" s="10">
        <v>0</v>
      </c>
      <c r="I246" s="10">
        <v>0</v>
      </c>
      <c r="J246" s="103"/>
      <c r="K246" s="103">
        <v>0</v>
      </c>
      <c r="L246" s="103">
        <v>0</v>
      </c>
      <c r="M246" s="10">
        <v>0</v>
      </c>
      <c r="N246" s="10">
        <v>0</v>
      </c>
      <c r="O246" s="10">
        <v>0</v>
      </c>
      <c r="P246" s="10">
        <v>0</v>
      </c>
      <c r="Q246" s="10">
        <v>0</v>
      </c>
      <c r="R246" s="29" t="e">
        <f t="shared" si="80"/>
        <v>#DIV/0!</v>
      </c>
      <c r="S246" s="29" t="e">
        <f t="shared" si="81"/>
        <v>#DIV/0!</v>
      </c>
    </row>
    <row r="247" spans="1:19" ht="32.25" hidden="1" customHeight="1" x14ac:dyDescent="0.2">
      <c r="A247" s="8" t="s">
        <v>55</v>
      </c>
      <c r="B247" s="3" t="s">
        <v>166</v>
      </c>
      <c r="C247" s="3" t="s">
        <v>29</v>
      </c>
      <c r="D247" s="3" t="s">
        <v>30</v>
      </c>
      <c r="E247" s="3" t="s">
        <v>168</v>
      </c>
      <c r="F247" s="3" t="s">
        <v>64</v>
      </c>
      <c r="G247" s="3" t="s">
        <v>56</v>
      </c>
      <c r="H247" s="10">
        <v>0</v>
      </c>
      <c r="I247" s="10">
        <v>0</v>
      </c>
      <c r="J247" s="103"/>
      <c r="K247" s="103">
        <v>0</v>
      </c>
      <c r="L247" s="103">
        <v>0</v>
      </c>
      <c r="M247" s="10">
        <v>0</v>
      </c>
      <c r="N247" s="10">
        <v>0</v>
      </c>
      <c r="O247" s="10">
        <v>0</v>
      </c>
      <c r="P247" s="10">
        <v>0</v>
      </c>
      <c r="Q247" s="10">
        <v>0</v>
      </c>
      <c r="R247" s="29" t="e">
        <f t="shared" si="80"/>
        <v>#DIV/0!</v>
      </c>
      <c r="S247" s="29" t="e">
        <f t="shared" si="81"/>
        <v>#DIV/0!</v>
      </c>
    </row>
    <row r="248" spans="1:19" ht="48.75" hidden="1" customHeight="1" x14ac:dyDescent="0.2">
      <c r="A248" s="8" t="s">
        <v>57</v>
      </c>
      <c r="B248" s="3" t="s">
        <v>166</v>
      </c>
      <c r="C248" s="3" t="s">
        <v>29</v>
      </c>
      <c r="D248" s="3" t="s">
        <v>30</v>
      </c>
      <c r="E248" s="3" t="s">
        <v>168</v>
      </c>
      <c r="F248" s="3" t="s">
        <v>64</v>
      </c>
      <c r="G248" s="3" t="s">
        <v>58</v>
      </c>
      <c r="H248" s="10">
        <v>0</v>
      </c>
      <c r="I248" s="10">
        <v>0</v>
      </c>
      <c r="J248" s="103"/>
      <c r="K248" s="103">
        <v>0</v>
      </c>
      <c r="L248" s="103">
        <v>0</v>
      </c>
      <c r="M248" s="10">
        <v>0</v>
      </c>
      <c r="N248" s="10">
        <v>0</v>
      </c>
      <c r="O248" s="10">
        <v>0</v>
      </c>
      <c r="P248" s="10">
        <v>0</v>
      </c>
      <c r="Q248" s="10">
        <v>0</v>
      </c>
      <c r="R248" s="29" t="e">
        <f t="shared" si="80"/>
        <v>#DIV/0!</v>
      </c>
      <c r="S248" s="29" t="e">
        <f t="shared" si="81"/>
        <v>#DIV/0!</v>
      </c>
    </row>
    <row r="249" spans="1:19" ht="64.5" hidden="1" customHeight="1" x14ac:dyDescent="0.2">
      <c r="A249" s="8" t="s">
        <v>59</v>
      </c>
      <c r="B249" s="3" t="s">
        <v>166</v>
      </c>
      <c r="C249" s="3" t="s">
        <v>29</v>
      </c>
      <c r="D249" s="3" t="s">
        <v>30</v>
      </c>
      <c r="E249" s="3" t="s">
        <v>168</v>
      </c>
      <c r="F249" s="3" t="s">
        <v>64</v>
      </c>
      <c r="G249" s="3" t="s">
        <v>60</v>
      </c>
      <c r="H249" s="10">
        <v>0</v>
      </c>
      <c r="I249" s="10">
        <v>0</v>
      </c>
      <c r="J249" s="103"/>
      <c r="K249" s="103">
        <v>0</v>
      </c>
      <c r="L249" s="103">
        <v>0</v>
      </c>
      <c r="M249" s="10">
        <v>0</v>
      </c>
      <c r="N249" s="10">
        <v>0</v>
      </c>
      <c r="O249" s="10">
        <v>0</v>
      </c>
      <c r="P249" s="10">
        <v>0</v>
      </c>
      <c r="Q249" s="10">
        <v>0</v>
      </c>
      <c r="R249" s="29" t="e">
        <f t="shared" si="80"/>
        <v>#DIV/0!</v>
      </c>
      <c r="S249" s="29" t="e">
        <f t="shared" si="81"/>
        <v>#DIV/0!</v>
      </c>
    </row>
    <row r="250" spans="1:19" ht="32.25" hidden="1" customHeight="1" x14ac:dyDescent="0.2">
      <c r="A250" s="8" t="s">
        <v>61</v>
      </c>
      <c r="B250" s="3" t="s">
        <v>166</v>
      </c>
      <c r="C250" s="3" t="s">
        <v>29</v>
      </c>
      <c r="D250" s="3" t="s">
        <v>30</v>
      </c>
      <c r="E250" s="3" t="s">
        <v>168</v>
      </c>
      <c r="F250" s="3" t="s">
        <v>64</v>
      </c>
      <c r="G250" s="3" t="s">
        <v>62</v>
      </c>
      <c r="H250" s="10">
        <v>0</v>
      </c>
      <c r="I250" s="10">
        <v>0</v>
      </c>
      <c r="J250" s="103"/>
      <c r="K250" s="103">
        <v>0</v>
      </c>
      <c r="L250" s="103">
        <v>0</v>
      </c>
      <c r="M250" s="10">
        <v>0</v>
      </c>
      <c r="N250" s="10">
        <v>0</v>
      </c>
      <c r="O250" s="10">
        <v>0</v>
      </c>
      <c r="P250" s="10">
        <v>0</v>
      </c>
      <c r="Q250" s="10">
        <v>0</v>
      </c>
      <c r="R250" s="29" t="e">
        <f t="shared" si="80"/>
        <v>#DIV/0!</v>
      </c>
      <c r="S250" s="29" t="e">
        <f t="shared" si="81"/>
        <v>#DIV/0!</v>
      </c>
    </row>
    <row r="251" spans="1:19" ht="96.6" customHeight="1" x14ac:dyDescent="0.2">
      <c r="A251" s="13" t="s">
        <v>174</v>
      </c>
      <c r="B251" s="14" t="s">
        <v>166</v>
      </c>
      <c r="C251" s="14" t="s">
        <v>29</v>
      </c>
      <c r="D251" s="14" t="s">
        <v>30</v>
      </c>
      <c r="E251" s="14" t="s">
        <v>168</v>
      </c>
      <c r="F251" s="14" t="s">
        <v>175</v>
      </c>
      <c r="G251" s="15" t="s">
        <v>0</v>
      </c>
      <c r="H251" s="16">
        <v>418495</v>
      </c>
      <c r="I251" s="16">
        <v>0</v>
      </c>
      <c r="J251" s="102">
        <f>J252</f>
        <v>103212.27</v>
      </c>
      <c r="K251" s="102">
        <f>K252</f>
        <v>323239</v>
      </c>
      <c r="L251" s="102">
        <f>L252</f>
        <v>323239</v>
      </c>
      <c r="M251" s="16">
        <v>418495</v>
      </c>
      <c r="N251" s="16">
        <v>0</v>
      </c>
      <c r="O251" s="16">
        <f>O252</f>
        <v>143093.35999999999</v>
      </c>
      <c r="P251" s="16">
        <v>418495</v>
      </c>
      <c r="Q251" s="16">
        <v>0</v>
      </c>
      <c r="R251" s="29">
        <f t="shared" si="80"/>
        <v>44.268593826858762</v>
      </c>
      <c r="S251" s="29">
        <f t="shared" si="81"/>
        <v>138.63987295308976</v>
      </c>
    </row>
    <row r="252" spans="1:19" ht="32.25" customHeight="1" x14ac:dyDescent="0.2">
      <c r="A252" s="8" t="s">
        <v>55</v>
      </c>
      <c r="B252" s="3" t="s">
        <v>166</v>
      </c>
      <c r="C252" s="3" t="s">
        <v>29</v>
      </c>
      <c r="D252" s="3" t="s">
        <v>30</v>
      </c>
      <c r="E252" s="3" t="s">
        <v>168</v>
      </c>
      <c r="F252" s="3" t="s">
        <v>175</v>
      </c>
      <c r="G252" s="3" t="s">
        <v>56</v>
      </c>
      <c r="H252" s="10">
        <v>418495</v>
      </c>
      <c r="I252" s="10">
        <v>0</v>
      </c>
      <c r="J252" s="103">
        <f>J253</f>
        <v>103212.27</v>
      </c>
      <c r="K252" s="103">
        <f>K253</f>
        <v>323239</v>
      </c>
      <c r="L252" s="103">
        <f t="shared" ref="L252:N252" si="92">L253</f>
        <v>323239</v>
      </c>
      <c r="M252" s="10">
        <f t="shared" si="92"/>
        <v>418495</v>
      </c>
      <c r="N252" s="10">
        <f t="shared" si="92"/>
        <v>0</v>
      </c>
      <c r="O252" s="10">
        <f>O253</f>
        <v>143093.35999999999</v>
      </c>
      <c r="P252" s="10">
        <v>418495</v>
      </c>
      <c r="Q252" s="10">
        <v>0</v>
      </c>
      <c r="R252" s="29">
        <f t="shared" si="80"/>
        <v>44.268593826858762</v>
      </c>
      <c r="S252" s="29">
        <f t="shared" si="81"/>
        <v>138.63987295308976</v>
      </c>
    </row>
    <row r="253" spans="1:19" ht="48.95" customHeight="1" x14ac:dyDescent="0.2">
      <c r="A253" s="8" t="s">
        <v>57</v>
      </c>
      <c r="B253" s="3" t="s">
        <v>166</v>
      </c>
      <c r="C253" s="3" t="s">
        <v>29</v>
      </c>
      <c r="D253" s="3" t="s">
        <v>30</v>
      </c>
      <c r="E253" s="3" t="s">
        <v>168</v>
      </c>
      <c r="F253" s="3" t="s">
        <v>175</v>
      </c>
      <c r="G253" s="3" t="s">
        <v>58</v>
      </c>
      <c r="H253" s="10">
        <v>418495</v>
      </c>
      <c r="I253" s="10">
        <v>0</v>
      </c>
      <c r="J253" s="103">
        <v>103212.27</v>
      </c>
      <c r="K253" s="103">
        <v>323239</v>
      </c>
      <c r="L253" s="103">
        <v>323239</v>
      </c>
      <c r="M253" s="10">
        <v>418495</v>
      </c>
      <c r="N253" s="10">
        <v>0</v>
      </c>
      <c r="O253" s="10">
        <v>143093.35999999999</v>
      </c>
      <c r="P253" s="10">
        <v>418495</v>
      </c>
      <c r="Q253" s="10">
        <v>0</v>
      </c>
      <c r="R253" s="29">
        <f t="shared" si="80"/>
        <v>44.268593826858762</v>
      </c>
      <c r="S253" s="29">
        <f t="shared" si="81"/>
        <v>138.63987295308976</v>
      </c>
    </row>
    <row r="254" spans="1:19" ht="102" customHeight="1" x14ac:dyDescent="0.2">
      <c r="A254" s="13" t="s">
        <v>248</v>
      </c>
      <c r="B254" s="14" t="s">
        <v>166</v>
      </c>
      <c r="C254" s="14" t="s">
        <v>29</v>
      </c>
      <c r="D254" s="14" t="s">
        <v>30</v>
      </c>
      <c r="E254" s="14" t="s">
        <v>168</v>
      </c>
      <c r="F254" s="14" t="s">
        <v>249</v>
      </c>
      <c r="G254" s="58" t="s">
        <v>0</v>
      </c>
      <c r="H254" s="10"/>
      <c r="I254" s="10"/>
      <c r="J254" s="102">
        <f>J255</f>
        <v>429660</v>
      </c>
      <c r="K254" s="102">
        <f>K255</f>
        <v>4609080</v>
      </c>
      <c r="L254" s="102">
        <f t="shared" ref="L254:O254" si="93">L255</f>
        <v>4609080</v>
      </c>
      <c r="M254" s="16">
        <f t="shared" si="93"/>
        <v>0</v>
      </c>
      <c r="N254" s="16">
        <f t="shared" si="93"/>
        <v>0</v>
      </c>
      <c r="O254" s="16">
        <f t="shared" si="93"/>
        <v>3296437.38</v>
      </c>
      <c r="P254" s="16"/>
      <c r="Q254" s="16"/>
      <c r="R254" s="29">
        <f t="shared" si="80"/>
        <v>71.5205069124424</v>
      </c>
      <c r="S254" s="29">
        <f t="shared" si="81"/>
        <v>767.2199832425639</v>
      </c>
    </row>
    <row r="255" spans="1:19" ht="69.75" customHeight="1" x14ac:dyDescent="0.2">
      <c r="A255" s="25" t="s">
        <v>59</v>
      </c>
      <c r="B255" s="26" t="s">
        <v>166</v>
      </c>
      <c r="C255" s="26" t="s">
        <v>29</v>
      </c>
      <c r="D255" s="26" t="s">
        <v>30</v>
      </c>
      <c r="E255" s="26" t="s">
        <v>168</v>
      </c>
      <c r="F255" s="26" t="s">
        <v>249</v>
      </c>
      <c r="G255" s="59" t="s">
        <v>60</v>
      </c>
      <c r="H255" s="10"/>
      <c r="I255" s="10"/>
      <c r="J255" s="103">
        <f>J256</f>
        <v>429660</v>
      </c>
      <c r="K255" s="103">
        <f>K256</f>
        <v>4609080</v>
      </c>
      <c r="L255" s="103">
        <f t="shared" ref="L255:O255" si="94">L256</f>
        <v>4609080</v>
      </c>
      <c r="M255" s="10">
        <f t="shared" si="94"/>
        <v>0</v>
      </c>
      <c r="N255" s="10">
        <f t="shared" si="94"/>
        <v>0</v>
      </c>
      <c r="O255" s="10">
        <f t="shared" si="94"/>
        <v>3296437.38</v>
      </c>
      <c r="P255" s="10"/>
      <c r="Q255" s="10"/>
      <c r="R255" s="29">
        <f t="shared" si="80"/>
        <v>71.5205069124424</v>
      </c>
      <c r="S255" s="29">
        <f t="shared" si="81"/>
        <v>767.2199832425639</v>
      </c>
    </row>
    <row r="256" spans="1:19" ht="27.75" customHeight="1" x14ac:dyDescent="0.2">
      <c r="A256" s="25" t="s">
        <v>61</v>
      </c>
      <c r="B256" s="26" t="s">
        <v>166</v>
      </c>
      <c r="C256" s="26" t="s">
        <v>29</v>
      </c>
      <c r="D256" s="26" t="s">
        <v>30</v>
      </c>
      <c r="E256" s="26" t="s">
        <v>168</v>
      </c>
      <c r="F256" s="26" t="s">
        <v>249</v>
      </c>
      <c r="G256" s="26" t="s">
        <v>62</v>
      </c>
      <c r="H256" s="10"/>
      <c r="I256" s="10"/>
      <c r="J256" s="103">
        <v>429660</v>
      </c>
      <c r="K256" s="103">
        <v>4609080</v>
      </c>
      <c r="L256" s="103">
        <v>4609080</v>
      </c>
      <c r="M256" s="10"/>
      <c r="N256" s="10"/>
      <c r="O256" s="10">
        <v>3296437.38</v>
      </c>
      <c r="P256" s="10"/>
      <c r="Q256" s="10"/>
      <c r="R256" s="29">
        <f t="shared" si="80"/>
        <v>71.5205069124424</v>
      </c>
      <c r="S256" s="29">
        <f t="shared" si="81"/>
        <v>767.2199832425639</v>
      </c>
    </row>
    <row r="257" spans="1:19" ht="32.25" customHeight="1" x14ac:dyDescent="0.2">
      <c r="A257" s="13" t="s">
        <v>176</v>
      </c>
      <c r="B257" s="14" t="s">
        <v>166</v>
      </c>
      <c r="C257" s="14" t="s">
        <v>29</v>
      </c>
      <c r="D257" s="14" t="s">
        <v>30</v>
      </c>
      <c r="E257" s="14" t="s">
        <v>168</v>
      </c>
      <c r="F257" s="14" t="s">
        <v>245</v>
      </c>
      <c r="G257" s="15" t="s">
        <v>0</v>
      </c>
      <c r="H257" s="16">
        <v>337500</v>
      </c>
      <c r="I257" s="16">
        <v>0</v>
      </c>
      <c r="J257" s="102">
        <f>J258</f>
        <v>337500</v>
      </c>
      <c r="K257" s="102">
        <v>337500</v>
      </c>
      <c r="L257" s="102">
        <v>337500</v>
      </c>
      <c r="M257" s="16">
        <v>337500</v>
      </c>
      <c r="N257" s="16">
        <v>0</v>
      </c>
      <c r="O257" s="16">
        <f>O258</f>
        <v>297000</v>
      </c>
      <c r="P257" s="16">
        <v>337500</v>
      </c>
      <c r="Q257" s="16">
        <v>0</v>
      </c>
      <c r="R257" s="29">
        <f t="shared" si="80"/>
        <v>88</v>
      </c>
      <c r="S257" s="29">
        <f t="shared" si="81"/>
        <v>88</v>
      </c>
    </row>
    <row r="258" spans="1:19" ht="64.5" customHeight="1" x14ac:dyDescent="0.2">
      <c r="A258" s="8" t="s">
        <v>59</v>
      </c>
      <c r="B258" s="3" t="s">
        <v>166</v>
      </c>
      <c r="C258" s="3" t="s">
        <v>29</v>
      </c>
      <c r="D258" s="3" t="s">
        <v>30</v>
      </c>
      <c r="E258" s="3" t="s">
        <v>168</v>
      </c>
      <c r="F258" s="26" t="s">
        <v>245</v>
      </c>
      <c r="G258" s="3" t="s">
        <v>60</v>
      </c>
      <c r="H258" s="10">
        <v>337500</v>
      </c>
      <c r="I258" s="10">
        <v>0</v>
      </c>
      <c r="J258" s="103">
        <f>J259</f>
        <v>337500</v>
      </c>
      <c r="K258" s="103">
        <v>337500</v>
      </c>
      <c r="L258" s="103">
        <v>337500</v>
      </c>
      <c r="M258" s="10">
        <v>337500</v>
      </c>
      <c r="N258" s="10">
        <v>0</v>
      </c>
      <c r="O258" s="10">
        <f>O259</f>
        <v>297000</v>
      </c>
      <c r="P258" s="10">
        <v>337500</v>
      </c>
      <c r="Q258" s="10">
        <v>0</v>
      </c>
      <c r="R258" s="29">
        <f t="shared" si="80"/>
        <v>88</v>
      </c>
      <c r="S258" s="29">
        <f t="shared" si="81"/>
        <v>88</v>
      </c>
    </row>
    <row r="259" spans="1:19" ht="32.25" customHeight="1" x14ac:dyDescent="0.2">
      <c r="A259" s="8" t="s">
        <v>61</v>
      </c>
      <c r="B259" s="3" t="s">
        <v>166</v>
      </c>
      <c r="C259" s="3" t="s">
        <v>29</v>
      </c>
      <c r="D259" s="3" t="s">
        <v>30</v>
      </c>
      <c r="E259" s="3" t="s">
        <v>168</v>
      </c>
      <c r="F259" s="26" t="s">
        <v>245</v>
      </c>
      <c r="G259" s="3" t="s">
        <v>62</v>
      </c>
      <c r="H259" s="10">
        <v>337500</v>
      </c>
      <c r="I259" s="10">
        <v>0</v>
      </c>
      <c r="J259" s="103">
        <v>337500</v>
      </c>
      <c r="K259" s="103">
        <v>337500</v>
      </c>
      <c r="L259" s="103">
        <v>337500</v>
      </c>
      <c r="M259" s="10">
        <v>337500</v>
      </c>
      <c r="N259" s="10">
        <v>0</v>
      </c>
      <c r="O259" s="10">
        <v>297000</v>
      </c>
      <c r="P259" s="10">
        <v>337500</v>
      </c>
      <c r="Q259" s="10">
        <v>0</v>
      </c>
      <c r="R259" s="29">
        <f t="shared" si="80"/>
        <v>88</v>
      </c>
      <c r="S259" s="29">
        <f t="shared" si="81"/>
        <v>88</v>
      </c>
    </row>
    <row r="260" spans="1:19" ht="55.5" customHeight="1" x14ac:dyDescent="0.2">
      <c r="A260" s="13" t="s">
        <v>87</v>
      </c>
      <c r="B260" s="14" t="s">
        <v>166</v>
      </c>
      <c r="C260" s="14" t="s">
        <v>29</v>
      </c>
      <c r="D260" s="14" t="s">
        <v>30</v>
      </c>
      <c r="E260" s="14" t="s">
        <v>168</v>
      </c>
      <c r="F260" s="14" t="s">
        <v>88</v>
      </c>
      <c r="G260" s="15" t="s">
        <v>0</v>
      </c>
      <c r="H260" s="16">
        <v>1116746</v>
      </c>
      <c r="I260" s="16">
        <v>0</v>
      </c>
      <c r="J260" s="102">
        <f>J261+J263</f>
        <v>875150.93</v>
      </c>
      <c r="K260" s="102">
        <f>K261+K263</f>
        <v>1287069</v>
      </c>
      <c r="L260" s="102">
        <f t="shared" ref="L260" si="95">L261+L263</f>
        <v>1287069</v>
      </c>
      <c r="M260" s="16">
        <f t="shared" ref="M260" si="96">M261+M263</f>
        <v>1157286</v>
      </c>
      <c r="N260" s="16">
        <f t="shared" ref="N260" si="97">N261+N263</f>
        <v>0</v>
      </c>
      <c r="O260" s="16">
        <f t="shared" ref="O260" si="98">O261+O263</f>
        <v>990285.95</v>
      </c>
      <c r="P260" s="16">
        <v>1208546</v>
      </c>
      <c r="Q260" s="16">
        <v>0</v>
      </c>
      <c r="R260" s="29">
        <f t="shared" si="80"/>
        <v>76.941170209211791</v>
      </c>
      <c r="S260" s="29">
        <f t="shared" si="81"/>
        <v>113.1560186995402</v>
      </c>
    </row>
    <row r="261" spans="1:19" ht="127.9" customHeight="1" x14ac:dyDescent="0.2">
      <c r="A261" s="8" t="s">
        <v>41</v>
      </c>
      <c r="B261" s="3" t="s">
        <v>166</v>
      </c>
      <c r="C261" s="3" t="s">
        <v>29</v>
      </c>
      <c r="D261" s="3" t="s">
        <v>30</v>
      </c>
      <c r="E261" s="3" t="s">
        <v>168</v>
      </c>
      <c r="F261" s="3" t="s">
        <v>88</v>
      </c>
      <c r="G261" s="3" t="s">
        <v>42</v>
      </c>
      <c r="H261" s="10">
        <v>1108820</v>
      </c>
      <c r="I261" s="10">
        <v>0</v>
      </c>
      <c r="J261" s="103">
        <f>J262</f>
        <v>869977.91</v>
      </c>
      <c r="K261" s="103">
        <f>K262</f>
        <v>1278569</v>
      </c>
      <c r="L261" s="103">
        <f>L262</f>
        <v>1278569</v>
      </c>
      <c r="M261" s="10">
        <v>1149043</v>
      </c>
      <c r="N261" s="10">
        <v>0</v>
      </c>
      <c r="O261" s="10">
        <f>O262</f>
        <v>984851.08</v>
      </c>
      <c r="P261" s="10">
        <v>1199973</v>
      </c>
      <c r="Q261" s="10">
        <v>0</v>
      </c>
      <c r="R261" s="38">
        <f t="shared" si="80"/>
        <v>77.027605080367195</v>
      </c>
      <c r="S261" s="38">
        <f t="shared" si="81"/>
        <v>113.20414790761755</v>
      </c>
    </row>
    <row r="262" spans="1:19" ht="48.95" customHeight="1" x14ac:dyDescent="0.2">
      <c r="A262" s="8" t="s">
        <v>43</v>
      </c>
      <c r="B262" s="3" t="s">
        <v>166</v>
      </c>
      <c r="C262" s="3" t="s">
        <v>29</v>
      </c>
      <c r="D262" s="3" t="s">
        <v>30</v>
      </c>
      <c r="E262" s="3" t="s">
        <v>168</v>
      </c>
      <c r="F262" s="3" t="s">
        <v>88</v>
      </c>
      <c r="G262" s="3" t="s">
        <v>44</v>
      </c>
      <c r="H262" s="10">
        <v>1108820</v>
      </c>
      <c r="I262" s="10">
        <v>0</v>
      </c>
      <c r="J262" s="103">
        <v>869977.91</v>
      </c>
      <c r="K262" s="103">
        <v>1278569</v>
      </c>
      <c r="L262" s="103">
        <v>1278569</v>
      </c>
      <c r="M262" s="10">
        <v>1149043</v>
      </c>
      <c r="N262" s="10">
        <v>0</v>
      </c>
      <c r="O262" s="10">
        <v>984851.08</v>
      </c>
      <c r="P262" s="10">
        <v>1199973</v>
      </c>
      <c r="Q262" s="10">
        <v>0</v>
      </c>
      <c r="R262" s="38">
        <f t="shared" si="80"/>
        <v>77.027605080367195</v>
      </c>
      <c r="S262" s="38">
        <f t="shared" si="81"/>
        <v>113.20414790761755</v>
      </c>
    </row>
    <row r="263" spans="1:19" ht="48.95" customHeight="1" x14ac:dyDescent="0.2">
      <c r="A263" s="8" t="s">
        <v>45</v>
      </c>
      <c r="B263" s="3" t="s">
        <v>166</v>
      </c>
      <c r="C263" s="3" t="s">
        <v>29</v>
      </c>
      <c r="D263" s="3" t="s">
        <v>30</v>
      </c>
      <c r="E263" s="3" t="s">
        <v>168</v>
      </c>
      <c r="F263" s="3" t="s">
        <v>88</v>
      </c>
      <c r="G263" s="3" t="s">
        <v>46</v>
      </c>
      <c r="H263" s="10">
        <v>7926</v>
      </c>
      <c r="I263" s="10">
        <v>0</v>
      </c>
      <c r="J263" s="103">
        <f>J264</f>
        <v>5173.0200000000004</v>
      </c>
      <c r="K263" s="103">
        <f>K264</f>
        <v>8500</v>
      </c>
      <c r="L263" s="103">
        <f>L264</f>
        <v>8500</v>
      </c>
      <c r="M263" s="10">
        <v>8243</v>
      </c>
      <c r="N263" s="10">
        <v>0</v>
      </c>
      <c r="O263" s="10">
        <f>O264</f>
        <v>5434.87</v>
      </c>
      <c r="P263" s="10">
        <v>8573</v>
      </c>
      <c r="Q263" s="10">
        <v>0</v>
      </c>
      <c r="R263" s="38">
        <f t="shared" si="80"/>
        <v>63.939647058823525</v>
      </c>
      <c r="S263" s="38">
        <f t="shared" si="81"/>
        <v>105.06184008567527</v>
      </c>
    </row>
    <row r="264" spans="1:19" ht="64.5" customHeight="1" x14ac:dyDescent="0.2">
      <c r="A264" s="8" t="s">
        <v>47</v>
      </c>
      <c r="B264" s="3" t="s">
        <v>166</v>
      </c>
      <c r="C264" s="3" t="s">
        <v>29</v>
      </c>
      <c r="D264" s="3" t="s">
        <v>30</v>
      </c>
      <c r="E264" s="3" t="s">
        <v>168</v>
      </c>
      <c r="F264" s="3" t="s">
        <v>88</v>
      </c>
      <c r="G264" s="3" t="s">
        <v>48</v>
      </c>
      <c r="H264" s="10">
        <v>7926</v>
      </c>
      <c r="I264" s="10">
        <v>0</v>
      </c>
      <c r="J264" s="103">
        <v>5173.0200000000004</v>
      </c>
      <c r="K264" s="103">
        <v>8500</v>
      </c>
      <c r="L264" s="103">
        <v>8500</v>
      </c>
      <c r="M264" s="10">
        <v>8243</v>
      </c>
      <c r="N264" s="10">
        <v>0</v>
      </c>
      <c r="O264" s="10">
        <v>5434.87</v>
      </c>
      <c r="P264" s="10">
        <v>8573</v>
      </c>
      <c r="Q264" s="10">
        <v>0</v>
      </c>
      <c r="R264" s="38">
        <f t="shared" si="80"/>
        <v>63.939647058823525</v>
      </c>
      <c r="S264" s="38">
        <f t="shared" si="81"/>
        <v>105.06184008567527</v>
      </c>
    </row>
    <row r="265" spans="1:19" ht="32.25" customHeight="1" x14ac:dyDescent="0.2">
      <c r="A265" s="13" t="s">
        <v>177</v>
      </c>
      <c r="B265" s="14" t="s">
        <v>166</v>
      </c>
      <c r="C265" s="14" t="s">
        <v>29</v>
      </c>
      <c r="D265" s="14" t="s">
        <v>30</v>
      </c>
      <c r="E265" s="14" t="s">
        <v>168</v>
      </c>
      <c r="F265" s="14" t="s">
        <v>178</v>
      </c>
      <c r="G265" s="15" t="s">
        <v>0</v>
      </c>
      <c r="H265" s="16">
        <v>2735892</v>
      </c>
      <c r="I265" s="16">
        <v>24000</v>
      </c>
      <c r="J265" s="102">
        <f>J266</f>
        <v>1672387.2</v>
      </c>
      <c r="K265" s="102">
        <f>K266</f>
        <v>2472274</v>
      </c>
      <c r="L265" s="102">
        <f t="shared" ref="L265:N265" si="99">L266</f>
        <v>2523915.77</v>
      </c>
      <c r="M265" s="16">
        <f t="shared" si="99"/>
        <v>1291992</v>
      </c>
      <c r="N265" s="16">
        <f t="shared" si="99"/>
        <v>0</v>
      </c>
      <c r="O265" s="16">
        <f>O267</f>
        <v>1865344.1</v>
      </c>
      <c r="P265" s="10">
        <v>1266792</v>
      </c>
      <c r="Q265" s="10">
        <v>0</v>
      </c>
      <c r="R265" s="29">
        <f t="shared" si="80"/>
        <v>73.906749273174043</v>
      </c>
      <c r="S265" s="29">
        <f t="shared" si="81"/>
        <v>111.53781253527893</v>
      </c>
    </row>
    <row r="266" spans="1:19" ht="64.5" customHeight="1" x14ac:dyDescent="0.2">
      <c r="A266" s="8" t="s">
        <v>59</v>
      </c>
      <c r="B266" s="3" t="s">
        <v>166</v>
      </c>
      <c r="C266" s="3" t="s">
        <v>29</v>
      </c>
      <c r="D266" s="3" t="s">
        <v>30</v>
      </c>
      <c r="E266" s="3" t="s">
        <v>168</v>
      </c>
      <c r="F266" s="3" t="s">
        <v>178</v>
      </c>
      <c r="G266" s="3" t="s">
        <v>60</v>
      </c>
      <c r="H266" s="10">
        <v>2735892</v>
      </c>
      <c r="I266" s="10">
        <v>24000</v>
      </c>
      <c r="J266" s="103">
        <f>J267</f>
        <v>1672387.2</v>
      </c>
      <c r="K266" s="103">
        <f>K267</f>
        <v>2472274</v>
      </c>
      <c r="L266" s="103">
        <f>L267</f>
        <v>2523915.77</v>
      </c>
      <c r="M266" s="10">
        <v>1291992</v>
      </c>
      <c r="N266" s="10">
        <v>0</v>
      </c>
      <c r="O266" s="10">
        <f>O267</f>
        <v>1865344.1</v>
      </c>
      <c r="P266" s="10">
        <v>1266792</v>
      </c>
      <c r="Q266" s="10">
        <v>0</v>
      </c>
      <c r="R266" s="38">
        <f t="shared" si="80"/>
        <v>73.906749273174043</v>
      </c>
      <c r="S266" s="38">
        <f t="shared" si="81"/>
        <v>111.53781253527893</v>
      </c>
    </row>
    <row r="267" spans="1:19" ht="32.25" customHeight="1" x14ac:dyDescent="0.2">
      <c r="A267" s="8" t="s">
        <v>61</v>
      </c>
      <c r="B267" s="3" t="s">
        <v>166</v>
      </c>
      <c r="C267" s="3" t="s">
        <v>29</v>
      </c>
      <c r="D267" s="3" t="s">
        <v>30</v>
      </c>
      <c r="E267" s="3" t="s">
        <v>168</v>
      </c>
      <c r="F267" s="3" t="s">
        <v>178</v>
      </c>
      <c r="G267" s="3" t="s">
        <v>62</v>
      </c>
      <c r="H267" s="10">
        <v>2735892</v>
      </c>
      <c r="I267" s="10">
        <v>24000</v>
      </c>
      <c r="J267" s="103">
        <v>1672387.2</v>
      </c>
      <c r="K267" s="103">
        <v>2472274</v>
      </c>
      <c r="L267" s="103">
        <v>2523915.77</v>
      </c>
      <c r="M267" s="10">
        <v>1291992</v>
      </c>
      <c r="N267" s="10">
        <v>0</v>
      </c>
      <c r="O267" s="10">
        <v>1865344.1</v>
      </c>
      <c r="P267" s="10">
        <v>1266792</v>
      </c>
      <c r="Q267" s="10">
        <v>0</v>
      </c>
      <c r="R267" s="38">
        <f t="shared" si="80"/>
        <v>73.906749273174043</v>
      </c>
      <c r="S267" s="38">
        <f t="shared" si="81"/>
        <v>111.53781253527893</v>
      </c>
    </row>
    <row r="268" spans="1:19" ht="22.5" customHeight="1" x14ac:dyDescent="0.2">
      <c r="A268" s="13" t="s">
        <v>179</v>
      </c>
      <c r="B268" s="14" t="s">
        <v>166</v>
      </c>
      <c r="C268" s="14" t="s">
        <v>29</v>
      </c>
      <c r="D268" s="14" t="s">
        <v>30</v>
      </c>
      <c r="E268" s="14" t="s">
        <v>168</v>
      </c>
      <c r="F268" s="14" t="s">
        <v>180</v>
      </c>
      <c r="G268" s="15" t="s">
        <v>0</v>
      </c>
      <c r="H268" s="16">
        <v>11352379</v>
      </c>
      <c r="I268" s="16">
        <v>162195.65</v>
      </c>
      <c r="J268" s="102">
        <f>J270</f>
        <v>5699810.8399999999</v>
      </c>
      <c r="K268" s="102">
        <f>K270</f>
        <v>7817399.46</v>
      </c>
      <c r="L268" s="102">
        <f t="shared" ref="L268:O268" si="100">L270</f>
        <v>7558702.29</v>
      </c>
      <c r="M268" s="16">
        <f t="shared" si="100"/>
        <v>3680106</v>
      </c>
      <c r="N268" s="16">
        <f t="shared" si="100"/>
        <v>0.53</v>
      </c>
      <c r="O268" s="16">
        <f t="shared" si="100"/>
        <v>6556367.8300000001</v>
      </c>
      <c r="P268" s="16">
        <v>4133186.4</v>
      </c>
      <c r="Q268" s="16">
        <v>-0.37</v>
      </c>
      <c r="R268" s="29">
        <f t="shared" si="80"/>
        <v>86.739331415049023</v>
      </c>
      <c r="S268" s="29">
        <f t="shared" si="81"/>
        <v>115.02781432655405</v>
      </c>
    </row>
    <row r="269" spans="1:19" ht="64.5" customHeight="1" x14ac:dyDescent="0.2">
      <c r="A269" s="8" t="s">
        <v>59</v>
      </c>
      <c r="B269" s="3" t="s">
        <v>166</v>
      </c>
      <c r="C269" s="3" t="s">
        <v>29</v>
      </c>
      <c r="D269" s="3" t="s">
        <v>30</v>
      </c>
      <c r="E269" s="3" t="s">
        <v>168</v>
      </c>
      <c r="F269" s="3" t="s">
        <v>180</v>
      </c>
      <c r="G269" s="3" t="s">
        <v>60</v>
      </c>
      <c r="H269" s="10">
        <v>11352379</v>
      </c>
      <c r="I269" s="10">
        <v>162195.65</v>
      </c>
      <c r="J269" s="103">
        <f>J270</f>
        <v>5699810.8399999999</v>
      </c>
      <c r="K269" s="103">
        <f>K270</f>
        <v>7817399.46</v>
      </c>
      <c r="L269" s="103">
        <f t="shared" ref="L269:O269" si="101">L270</f>
        <v>7558702.29</v>
      </c>
      <c r="M269" s="10">
        <f t="shared" si="101"/>
        <v>3680106</v>
      </c>
      <c r="N269" s="10">
        <f t="shared" si="101"/>
        <v>0.53</v>
      </c>
      <c r="O269" s="10">
        <f t="shared" si="101"/>
        <v>6556367.8300000001</v>
      </c>
      <c r="P269" s="10">
        <v>4133186.4</v>
      </c>
      <c r="Q269" s="10">
        <v>-0.37</v>
      </c>
      <c r="R269" s="38">
        <f t="shared" si="80"/>
        <v>86.739331415049023</v>
      </c>
      <c r="S269" s="38">
        <f t="shared" si="81"/>
        <v>115.02781432655405</v>
      </c>
    </row>
    <row r="270" spans="1:19" ht="32.25" customHeight="1" x14ac:dyDescent="0.2">
      <c r="A270" s="8" t="s">
        <v>61</v>
      </c>
      <c r="B270" s="3" t="s">
        <v>166</v>
      </c>
      <c r="C270" s="3" t="s">
        <v>29</v>
      </c>
      <c r="D270" s="3" t="s">
        <v>30</v>
      </c>
      <c r="E270" s="3" t="s">
        <v>168</v>
      </c>
      <c r="F270" s="3" t="s">
        <v>180</v>
      </c>
      <c r="G270" s="3" t="s">
        <v>62</v>
      </c>
      <c r="H270" s="10">
        <v>11352379</v>
      </c>
      <c r="I270" s="10">
        <v>162195.65</v>
      </c>
      <c r="J270" s="103">
        <v>5699810.8399999999</v>
      </c>
      <c r="K270" s="103">
        <v>7817399.46</v>
      </c>
      <c r="L270" s="103">
        <v>7558702.29</v>
      </c>
      <c r="M270" s="10">
        <v>3680106</v>
      </c>
      <c r="N270" s="10">
        <v>0.53</v>
      </c>
      <c r="O270" s="10">
        <v>6556367.8300000001</v>
      </c>
      <c r="P270" s="10">
        <v>4133186.4</v>
      </c>
      <c r="Q270" s="10">
        <v>-0.37</v>
      </c>
      <c r="R270" s="38">
        <f t="shared" si="80"/>
        <v>86.739331415049023</v>
      </c>
      <c r="S270" s="38">
        <f t="shared" si="81"/>
        <v>115.02781432655405</v>
      </c>
    </row>
    <row r="271" spans="1:19" ht="32.25" customHeight="1" x14ac:dyDescent="0.2">
      <c r="A271" s="13" t="s">
        <v>95</v>
      </c>
      <c r="B271" s="14" t="s">
        <v>166</v>
      </c>
      <c r="C271" s="14" t="s">
        <v>29</v>
      </c>
      <c r="D271" s="14" t="s">
        <v>30</v>
      </c>
      <c r="E271" s="14" t="s">
        <v>168</v>
      </c>
      <c r="F271" s="14" t="s">
        <v>96</v>
      </c>
      <c r="G271" s="15" t="s">
        <v>0</v>
      </c>
      <c r="H271" s="16">
        <v>2346023.08</v>
      </c>
      <c r="I271" s="16">
        <v>0</v>
      </c>
      <c r="J271" s="102">
        <f>J272</f>
        <v>1528711.78</v>
      </c>
      <c r="K271" s="102">
        <f>K272</f>
        <v>2363300</v>
      </c>
      <c r="L271" s="102">
        <f t="shared" ref="L271:O271" si="102">L272</f>
        <v>1637440</v>
      </c>
      <c r="M271" s="16">
        <f t="shared" si="102"/>
        <v>1185000</v>
      </c>
      <c r="N271" s="16">
        <f t="shared" si="102"/>
        <v>0</v>
      </c>
      <c r="O271" s="16">
        <f t="shared" si="102"/>
        <v>1623561.62</v>
      </c>
      <c r="P271" s="16">
        <v>1082000</v>
      </c>
      <c r="Q271" s="16">
        <v>0</v>
      </c>
      <c r="R271" s="29">
        <f t="shared" si="80"/>
        <v>99.152434287668569</v>
      </c>
      <c r="S271" s="29">
        <f t="shared" si="81"/>
        <v>106.2045600250428</v>
      </c>
    </row>
    <row r="272" spans="1:19" ht="64.5" customHeight="1" x14ac:dyDescent="0.2">
      <c r="A272" s="8" t="s">
        <v>59</v>
      </c>
      <c r="B272" s="3" t="s">
        <v>166</v>
      </c>
      <c r="C272" s="3" t="s">
        <v>29</v>
      </c>
      <c r="D272" s="3" t="s">
        <v>30</v>
      </c>
      <c r="E272" s="3" t="s">
        <v>168</v>
      </c>
      <c r="F272" s="3" t="s">
        <v>96</v>
      </c>
      <c r="G272" s="3" t="s">
        <v>60</v>
      </c>
      <c r="H272" s="10">
        <v>2346023.08</v>
      </c>
      <c r="I272" s="10">
        <v>0</v>
      </c>
      <c r="J272" s="103">
        <f>J273</f>
        <v>1528711.78</v>
      </c>
      <c r="K272" s="103">
        <f>K273</f>
        <v>2363300</v>
      </c>
      <c r="L272" s="103">
        <f t="shared" ref="L272:O272" si="103">L273</f>
        <v>1637440</v>
      </c>
      <c r="M272" s="10">
        <f t="shared" si="103"/>
        <v>1185000</v>
      </c>
      <c r="N272" s="10">
        <f t="shared" si="103"/>
        <v>0</v>
      </c>
      <c r="O272" s="10">
        <f t="shared" si="103"/>
        <v>1623561.62</v>
      </c>
      <c r="P272" s="10">
        <v>1082000</v>
      </c>
      <c r="Q272" s="10">
        <v>0</v>
      </c>
      <c r="R272" s="38">
        <f t="shared" si="80"/>
        <v>99.152434287668569</v>
      </c>
      <c r="S272" s="38">
        <f t="shared" si="81"/>
        <v>106.2045600250428</v>
      </c>
    </row>
    <row r="273" spans="1:19" ht="32.25" customHeight="1" x14ac:dyDescent="0.2">
      <c r="A273" s="8" t="s">
        <v>61</v>
      </c>
      <c r="B273" s="3" t="s">
        <v>166</v>
      </c>
      <c r="C273" s="3" t="s">
        <v>29</v>
      </c>
      <c r="D273" s="3" t="s">
        <v>30</v>
      </c>
      <c r="E273" s="3" t="s">
        <v>168</v>
      </c>
      <c r="F273" s="3" t="s">
        <v>96</v>
      </c>
      <c r="G273" s="3" t="s">
        <v>62</v>
      </c>
      <c r="H273" s="10">
        <v>2346023.08</v>
      </c>
      <c r="I273" s="10">
        <v>0</v>
      </c>
      <c r="J273" s="103">
        <v>1528711.78</v>
      </c>
      <c r="K273" s="103">
        <v>2363300</v>
      </c>
      <c r="L273" s="103">
        <v>1637440</v>
      </c>
      <c r="M273" s="10">
        <v>1185000</v>
      </c>
      <c r="N273" s="10">
        <v>0</v>
      </c>
      <c r="O273" s="10">
        <v>1623561.62</v>
      </c>
      <c r="P273" s="10">
        <v>1082000</v>
      </c>
      <c r="Q273" s="10">
        <v>0</v>
      </c>
      <c r="R273" s="38">
        <f t="shared" si="80"/>
        <v>99.152434287668569</v>
      </c>
      <c r="S273" s="38">
        <f t="shared" si="81"/>
        <v>106.2045600250428</v>
      </c>
    </row>
    <row r="274" spans="1:19" ht="64.5" customHeight="1" x14ac:dyDescent="0.2">
      <c r="A274" s="13" t="s">
        <v>181</v>
      </c>
      <c r="B274" s="14" t="s">
        <v>166</v>
      </c>
      <c r="C274" s="14" t="s">
        <v>29</v>
      </c>
      <c r="D274" s="14" t="s">
        <v>30</v>
      </c>
      <c r="E274" s="14" t="s">
        <v>168</v>
      </c>
      <c r="F274" s="14" t="s">
        <v>182</v>
      </c>
      <c r="G274" s="15" t="s">
        <v>0</v>
      </c>
      <c r="H274" s="16">
        <v>7596131.5999999996</v>
      </c>
      <c r="I274" s="16">
        <v>20000</v>
      </c>
      <c r="J274" s="102">
        <f>J275+J277+J281</f>
        <v>5085386.8699999992</v>
      </c>
      <c r="K274" s="102">
        <f>K275+K277+K279+K281</f>
        <v>7733300</v>
      </c>
      <c r="L274" s="102">
        <f t="shared" ref="L274:O274" si="104">L275+L277+L279+L281</f>
        <v>7870277.6000000006</v>
      </c>
      <c r="M274" s="16">
        <f t="shared" si="104"/>
        <v>3414089.4</v>
      </c>
      <c r="N274" s="16">
        <f t="shared" si="104"/>
        <v>0</v>
      </c>
      <c r="O274" s="16">
        <f t="shared" si="104"/>
        <v>5497559.4900000002</v>
      </c>
      <c r="P274" s="16">
        <v>2950000</v>
      </c>
      <c r="Q274" s="16">
        <v>0</v>
      </c>
      <c r="R274" s="29">
        <f t="shared" si="80"/>
        <v>69.852167476278098</v>
      </c>
      <c r="S274" s="29">
        <f t="shared" si="81"/>
        <v>108.10503960734066</v>
      </c>
    </row>
    <row r="275" spans="1:19" ht="127.9" customHeight="1" x14ac:dyDescent="0.2">
      <c r="A275" s="8" t="s">
        <v>41</v>
      </c>
      <c r="B275" s="3" t="s">
        <v>166</v>
      </c>
      <c r="C275" s="3" t="s">
        <v>29</v>
      </c>
      <c r="D275" s="3" t="s">
        <v>30</v>
      </c>
      <c r="E275" s="3" t="s">
        <v>168</v>
      </c>
      <c r="F275" s="3" t="s">
        <v>182</v>
      </c>
      <c r="G275" s="3" t="s">
        <v>42</v>
      </c>
      <c r="H275" s="10">
        <v>7201585.5999999996</v>
      </c>
      <c r="I275" s="10">
        <v>0</v>
      </c>
      <c r="J275" s="103">
        <f>J276</f>
        <v>4831882.93</v>
      </c>
      <c r="K275" s="103">
        <f>K276</f>
        <v>7412000</v>
      </c>
      <c r="L275" s="103">
        <f t="shared" ref="L275:O275" si="105">L276</f>
        <v>7410743.1600000001</v>
      </c>
      <c r="M275" s="10">
        <f t="shared" si="105"/>
        <v>3414089.4</v>
      </c>
      <c r="N275" s="10">
        <f t="shared" si="105"/>
        <v>0</v>
      </c>
      <c r="O275" s="10">
        <f t="shared" si="105"/>
        <v>5143460.8600000003</v>
      </c>
      <c r="P275" s="10">
        <v>2950000</v>
      </c>
      <c r="Q275" s="10">
        <v>0</v>
      </c>
      <c r="R275" s="38">
        <f t="shared" si="80"/>
        <v>69.405466482257637</v>
      </c>
      <c r="S275" s="38">
        <f t="shared" si="81"/>
        <v>106.44837498163476</v>
      </c>
    </row>
    <row r="276" spans="1:19" ht="48.95" customHeight="1" x14ac:dyDescent="0.2">
      <c r="A276" s="8" t="s">
        <v>43</v>
      </c>
      <c r="B276" s="3" t="s">
        <v>166</v>
      </c>
      <c r="C276" s="3" t="s">
        <v>29</v>
      </c>
      <c r="D276" s="3" t="s">
        <v>30</v>
      </c>
      <c r="E276" s="3" t="s">
        <v>168</v>
      </c>
      <c r="F276" s="3" t="s">
        <v>182</v>
      </c>
      <c r="G276" s="3" t="s">
        <v>44</v>
      </c>
      <c r="H276" s="10">
        <v>7201585.5999999996</v>
      </c>
      <c r="I276" s="10">
        <v>0</v>
      </c>
      <c r="J276" s="103">
        <v>4831882.93</v>
      </c>
      <c r="K276" s="103">
        <v>7412000</v>
      </c>
      <c r="L276" s="103">
        <v>7410743.1600000001</v>
      </c>
      <c r="M276" s="10">
        <v>3414089.4</v>
      </c>
      <c r="N276" s="10">
        <v>0</v>
      </c>
      <c r="O276" s="10">
        <v>5143460.8600000003</v>
      </c>
      <c r="P276" s="10">
        <v>2950000</v>
      </c>
      <c r="Q276" s="10">
        <v>0</v>
      </c>
      <c r="R276" s="38">
        <f t="shared" si="80"/>
        <v>69.405466482257637</v>
      </c>
      <c r="S276" s="38">
        <f t="shared" si="81"/>
        <v>106.44837498163476</v>
      </c>
    </row>
    <row r="277" spans="1:19" ht="48.95" customHeight="1" x14ac:dyDescent="0.2">
      <c r="A277" s="8" t="s">
        <v>45</v>
      </c>
      <c r="B277" s="3" t="s">
        <v>166</v>
      </c>
      <c r="C277" s="3" t="s">
        <v>29</v>
      </c>
      <c r="D277" s="3" t="s">
        <v>30</v>
      </c>
      <c r="E277" s="3" t="s">
        <v>168</v>
      </c>
      <c r="F277" s="3" t="s">
        <v>182</v>
      </c>
      <c r="G277" s="3" t="s">
        <v>46</v>
      </c>
      <c r="H277" s="10">
        <v>361258</v>
      </c>
      <c r="I277" s="10">
        <v>20000</v>
      </c>
      <c r="J277" s="103">
        <f>J278</f>
        <v>242528.38</v>
      </c>
      <c r="K277" s="103">
        <f>K278</f>
        <v>295000</v>
      </c>
      <c r="L277" s="103">
        <f t="shared" ref="L277:O277" si="106">L278</f>
        <v>433234.44</v>
      </c>
      <c r="M277" s="10">
        <f t="shared" si="106"/>
        <v>0</v>
      </c>
      <c r="N277" s="10">
        <f t="shared" si="106"/>
        <v>0</v>
      </c>
      <c r="O277" s="10">
        <f t="shared" si="106"/>
        <v>345627.24</v>
      </c>
      <c r="P277" s="10">
        <v>0</v>
      </c>
      <c r="Q277" s="10">
        <v>0</v>
      </c>
      <c r="R277" s="38">
        <f t="shared" si="80"/>
        <v>79.778338952000212</v>
      </c>
      <c r="S277" s="38">
        <f t="shared" si="81"/>
        <v>142.5100188274873</v>
      </c>
    </row>
    <row r="278" spans="1:19" ht="64.5" customHeight="1" x14ac:dyDescent="0.2">
      <c r="A278" s="8" t="s">
        <v>47</v>
      </c>
      <c r="B278" s="3" t="s">
        <v>166</v>
      </c>
      <c r="C278" s="3" t="s">
        <v>29</v>
      </c>
      <c r="D278" s="3" t="s">
        <v>30</v>
      </c>
      <c r="E278" s="3" t="s">
        <v>168</v>
      </c>
      <c r="F278" s="3" t="s">
        <v>182</v>
      </c>
      <c r="G278" s="3" t="s">
        <v>48</v>
      </c>
      <c r="H278" s="10">
        <v>361258</v>
      </c>
      <c r="I278" s="10">
        <v>20000</v>
      </c>
      <c r="J278" s="103">
        <v>242528.38</v>
      </c>
      <c r="K278" s="103">
        <v>295000</v>
      </c>
      <c r="L278" s="103">
        <v>433234.44</v>
      </c>
      <c r="M278" s="10">
        <v>0</v>
      </c>
      <c r="N278" s="10">
        <v>0</v>
      </c>
      <c r="O278" s="10">
        <v>345627.24</v>
      </c>
      <c r="P278" s="10">
        <v>0</v>
      </c>
      <c r="Q278" s="10">
        <v>0</v>
      </c>
      <c r="R278" s="38">
        <f t="shared" si="80"/>
        <v>79.778338952000212</v>
      </c>
      <c r="S278" s="38">
        <f t="shared" si="81"/>
        <v>142.5100188274873</v>
      </c>
    </row>
    <row r="279" spans="1:19" ht="32.25" customHeight="1" x14ac:dyDescent="0.2">
      <c r="A279" s="8" t="s">
        <v>55</v>
      </c>
      <c r="B279" s="3" t="s">
        <v>166</v>
      </c>
      <c r="C279" s="3" t="s">
        <v>29</v>
      </c>
      <c r="D279" s="3" t="s">
        <v>30</v>
      </c>
      <c r="E279" s="3" t="s">
        <v>168</v>
      </c>
      <c r="F279" s="3" t="s">
        <v>182</v>
      </c>
      <c r="G279" s="3" t="s">
        <v>56</v>
      </c>
      <c r="H279" s="10">
        <v>15000</v>
      </c>
      <c r="I279" s="10">
        <v>0</v>
      </c>
      <c r="J279" s="103"/>
      <c r="K279" s="103">
        <v>15000</v>
      </c>
      <c r="L279" s="103">
        <v>15000</v>
      </c>
      <c r="M279" s="10">
        <v>0</v>
      </c>
      <c r="N279" s="10">
        <v>0</v>
      </c>
      <c r="O279" s="10">
        <v>0</v>
      </c>
      <c r="P279" s="10">
        <v>0</v>
      </c>
      <c r="Q279" s="10">
        <v>0</v>
      </c>
      <c r="R279" s="38">
        <f t="shared" si="80"/>
        <v>0</v>
      </c>
      <c r="S279" s="38" t="e">
        <f t="shared" si="81"/>
        <v>#DIV/0!</v>
      </c>
    </row>
    <row r="280" spans="1:19" ht="48.95" customHeight="1" x14ac:dyDescent="0.2">
      <c r="A280" s="8" t="s">
        <v>57</v>
      </c>
      <c r="B280" s="3" t="s">
        <v>166</v>
      </c>
      <c r="C280" s="3" t="s">
        <v>29</v>
      </c>
      <c r="D280" s="3" t="s">
        <v>30</v>
      </c>
      <c r="E280" s="3" t="s">
        <v>168</v>
      </c>
      <c r="F280" s="3" t="s">
        <v>182</v>
      </c>
      <c r="G280" s="3" t="s">
        <v>58</v>
      </c>
      <c r="H280" s="10">
        <v>15000</v>
      </c>
      <c r="I280" s="10">
        <v>0</v>
      </c>
      <c r="J280" s="103"/>
      <c r="K280" s="103">
        <v>15000</v>
      </c>
      <c r="L280" s="103">
        <v>15000</v>
      </c>
      <c r="M280" s="10">
        <v>0</v>
      </c>
      <c r="N280" s="10">
        <v>0</v>
      </c>
      <c r="O280" s="10"/>
      <c r="P280" s="10">
        <v>0</v>
      </c>
      <c r="Q280" s="10">
        <v>0</v>
      </c>
      <c r="R280" s="38">
        <f t="shared" si="80"/>
        <v>0</v>
      </c>
      <c r="S280" s="38" t="e">
        <f t="shared" si="81"/>
        <v>#DIV/0!</v>
      </c>
    </row>
    <row r="281" spans="1:19" ht="24.75" customHeight="1" x14ac:dyDescent="0.2">
      <c r="A281" s="8" t="s">
        <v>89</v>
      </c>
      <c r="B281" s="3" t="s">
        <v>166</v>
      </c>
      <c r="C281" s="3" t="s">
        <v>29</v>
      </c>
      <c r="D281" s="3" t="s">
        <v>30</v>
      </c>
      <c r="E281" s="3" t="s">
        <v>168</v>
      </c>
      <c r="F281" s="3" t="s">
        <v>182</v>
      </c>
      <c r="G281" s="3" t="s">
        <v>90</v>
      </c>
      <c r="H281" s="10">
        <v>18288</v>
      </c>
      <c r="I281" s="10">
        <v>0</v>
      </c>
      <c r="J281" s="103">
        <f>J282</f>
        <v>10975.56</v>
      </c>
      <c r="K281" s="103">
        <f>K282</f>
        <v>11300</v>
      </c>
      <c r="L281" s="103">
        <f t="shared" ref="L281:O281" si="107">L282</f>
        <v>11300</v>
      </c>
      <c r="M281" s="10">
        <f t="shared" si="107"/>
        <v>0</v>
      </c>
      <c r="N281" s="10">
        <f t="shared" si="107"/>
        <v>0</v>
      </c>
      <c r="O281" s="10">
        <f t="shared" si="107"/>
        <v>8471.39</v>
      </c>
      <c r="P281" s="10">
        <v>0</v>
      </c>
      <c r="Q281" s="10">
        <v>0</v>
      </c>
      <c r="R281" s="38">
        <f t="shared" si="80"/>
        <v>74.968053097345134</v>
      </c>
      <c r="S281" s="38">
        <f t="shared" si="81"/>
        <v>77.184125456924292</v>
      </c>
    </row>
    <row r="282" spans="1:19" ht="32.25" customHeight="1" x14ac:dyDescent="0.2">
      <c r="A282" s="8" t="s">
        <v>91</v>
      </c>
      <c r="B282" s="3" t="s">
        <v>166</v>
      </c>
      <c r="C282" s="3" t="s">
        <v>29</v>
      </c>
      <c r="D282" s="3" t="s">
        <v>30</v>
      </c>
      <c r="E282" s="3" t="s">
        <v>168</v>
      </c>
      <c r="F282" s="3" t="s">
        <v>182</v>
      </c>
      <c r="G282" s="3" t="s">
        <v>92</v>
      </c>
      <c r="H282" s="10">
        <v>18288</v>
      </c>
      <c r="I282" s="10">
        <v>0</v>
      </c>
      <c r="J282" s="103">
        <v>10975.56</v>
      </c>
      <c r="K282" s="103">
        <v>11300</v>
      </c>
      <c r="L282" s="103">
        <v>11300</v>
      </c>
      <c r="M282" s="10">
        <v>0</v>
      </c>
      <c r="N282" s="10">
        <v>0</v>
      </c>
      <c r="O282" s="10">
        <v>8471.39</v>
      </c>
      <c r="P282" s="10">
        <v>0</v>
      </c>
      <c r="Q282" s="10">
        <v>0</v>
      </c>
      <c r="R282" s="38">
        <f t="shared" si="80"/>
        <v>74.968053097345134</v>
      </c>
      <c r="S282" s="38">
        <f t="shared" si="81"/>
        <v>77.184125456924292</v>
      </c>
    </row>
    <row r="283" spans="1:19" ht="48.95" customHeight="1" x14ac:dyDescent="0.2">
      <c r="A283" s="13" t="s">
        <v>183</v>
      </c>
      <c r="B283" s="14" t="s">
        <v>166</v>
      </c>
      <c r="C283" s="14" t="s">
        <v>29</v>
      </c>
      <c r="D283" s="14" t="s">
        <v>30</v>
      </c>
      <c r="E283" s="14" t="s">
        <v>168</v>
      </c>
      <c r="F283" s="14" t="s">
        <v>184</v>
      </c>
      <c r="G283" s="15" t="s">
        <v>0</v>
      </c>
      <c r="H283" s="16">
        <v>11250</v>
      </c>
      <c r="I283" s="16">
        <v>0</v>
      </c>
      <c r="J283" s="102"/>
      <c r="K283" s="102">
        <f>K284</f>
        <v>5000</v>
      </c>
      <c r="L283" s="102">
        <f t="shared" ref="L283:N283" si="108">L284</f>
        <v>5000</v>
      </c>
      <c r="M283" s="16">
        <f t="shared" si="108"/>
        <v>0</v>
      </c>
      <c r="N283" s="16">
        <f t="shared" si="108"/>
        <v>0</v>
      </c>
      <c r="O283" s="16">
        <v>0</v>
      </c>
      <c r="P283" s="16">
        <v>0</v>
      </c>
      <c r="Q283" s="16">
        <v>0</v>
      </c>
      <c r="R283" s="29">
        <f t="shared" si="80"/>
        <v>0</v>
      </c>
      <c r="S283" s="29" t="e">
        <f t="shared" si="81"/>
        <v>#DIV/0!</v>
      </c>
    </row>
    <row r="284" spans="1:19" ht="48.95" customHeight="1" x14ac:dyDescent="0.2">
      <c r="A284" s="8" t="s">
        <v>45</v>
      </c>
      <c r="B284" s="3" t="s">
        <v>166</v>
      </c>
      <c r="C284" s="3" t="s">
        <v>29</v>
      </c>
      <c r="D284" s="3" t="s">
        <v>30</v>
      </c>
      <c r="E284" s="3" t="s">
        <v>168</v>
      </c>
      <c r="F284" s="3" t="s">
        <v>184</v>
      </c>
      <c r="G284" s="3" t="s">
        <v>46</v>
      </c>
      <c r="H284" s="10">
        <v>11250</v>
      </c>
      <c r="I284" s="10">
        <v>0</v>
      </c>
      <c r="J284" s="103"/>
      <c r="K284" s="103">
        <f>K285</f>
        <v>5000</v>
      </c>
      <c r="L284" s="103">
        <f>L285</f>
        <v>5000</v>
      </c>
      <c r="M284" s="10">
        <v>0</v>
      </c>
      <c r="N284" s="10">
        <v>0</v>
      </c>
      <c r="O284" s="10">
        <v>0</v>
      </c>
      <c r="P284" s="10">
        <v>0</v>
      </c>
      <c r="Q284" s="10">
        <v>0</v>
      </c>
      <c r="R284" s="38">
        <f t="shared" si="80"/>
        <v>0</v>
      </c>
      <c r="S284" s="38" t="e">
        <f t="shared" si="81"/>
        <v>#DIV/0!</v>
      </c>
    </row>
    <row r="285" spans="1:19" ht="64.5" customHeight="1" x14ac:dyDescent="0.2">
      <c r="A285" s="8" t="s">
        <v>47</v>
      </c>
      <c r="B285" s="3" t="s">
        <v>166</v>
      </c>
      <c r="C285" s="3" t="s">
        <v>29</v>
      </c>
      <c r="D285" s="3" t="s">
        <v>30</v>
      </c>
      <c r="E285" s="3" t="s">
        <v>168</v>
      </c>
      <c r="F285" s="3" t="s">
        <v>184</v>
      </c>
      <c r="G285" s="3" t="s">
        <v>48</v>
      </c>
      <c r="H285" s="10">
        <v>11250</v>
      </c>
      <c r="I285" s="10">
        <v>0</v>
      </c>
      <c r="J285" s="103"/>
      <c r="K285" s="103">
        <v>5000</v>
      </c>
      <c r="L285" s="103">
        <v>5000</v>
      </c>
      <c r="M285" s="10">
        <v>0</v>
      </c>
      <c r="N285" s="10">
        <v>0</v>
      </c>
      <c r="O285" s="10">
        <v>0</v>
      </c>
      <c r="P285" s="10">
        <v>0</v>
      </c>
      <c r="Q285" s="10">
        <v>0</v>
      </c>
      <c r="R285" s="38">
        <f t="shared" si="80"/>
        <v>0</v>
      </c>
      <c r="S285" s="38" t="e">
        <f t="shared" si="81"/>
        <v>#DIV/0!</v>
      </c>
    </row>
    <row r="286" spans="1:19" ht="32.25" customHeight="1" x14ac:dyDescent="0.2">
      <c r="A286" s="13" t="s">
        <v>185</v>
      </c>
      <c r="B286" s="14" t="s">
        <v>166</v>
      </c>
      <c r="C286" s="14" t="s">
        <v>29</v>
      </c>
      <c r="D286" s="14" t="s">
        <v>30</v>
      </c>
      <c r="E286" s="14" t="s">
        <v>168</v>
      </c>
      <c r="F286" s="14" t="s">
        <v>186</v>
      </c>
      <c r="G286" s="15" t="s">
        <v>0</v>
      </c>
      <c r="H286" s="16">
        <v>1022291</v>
      </c>
      <c r="I286" s="16">
        <v>0</v>
      </c>
      <c r="J286" s="102">
        <f>J287</f>
        <v>516153.12</v>
      </c>
      <c r="K286" s="102">
        <f>K287</f>
        <v>843200</v>
      </c>
      <c r="L286" s="102">
        <f t="shared" ref="L286:N286" si="109">L287</f>
        <v>843200</v>
      </c>
      <c r="M286" s="16">
        <f t="shared" si="109"/>
        <v>909566</v>
      </c>
      <c r="N286" s="16">
        <f t="shared" si="109"/>
        <v>0</v>
      </c>
      <c r="O286" s="16">
        <f>O287</f>
        <v>353220.7</v>
      </c>
      <c r="P286" s="10">
        <v>909566</v>
      </c>
      <c r="Q286" s="10">
        <v>0</v>
      </c>
      <c r="R286" s="29">
        <f t="shared" si="80"/>
        <v>41.890500474383302</v>
      </c>
      <c r="S286" s="29">
        <f t="shared" si="81"/>
        <v>68.433316842102982</v>
      </c>
    </row>
    <row r="287" spans="1:19" ht="52.5" customHeight="1" x14ac:dyDescent="0.2">
      <c r="A287" s="8" t="s">
        <v>59</v>
      </c>
      <c r="B287" s="3" t="s">
        <v>166</v>
      </c>
      <c r="C287" s="3" t="s">
        <v>29</v>
      </c>
      <c r="D287" s="3" t="s">
        <v>30</v>
      </c>
      <c r="E287" s="3" t="s">
        <v>168</v>
      </c>
      <c r="F287" s="3" t="s">
        <v>186</v>
      </c>
      <c r="G287" s="3" t="s">
        <v>60</v>
      </c>
      <c r="H287" s="10">
        <v>1022291</v>
      </c>
      <c r="I287" s="10">
        <v>0</v>
      </c>
      <c r="J287" s="103">
        <f>J288</f>
        <v>516153.12</v>
      </c>
      <c r="K287" s="103">
        <f>K288</f>
        <v>843200</v>
      </c>
      <c r="L287" s="103">
        <f t="shared" ref="L287:O287" si="110">L288</f>
        <v>843200</v>
      </c>
      <c r="M287" s="10">
        <f t="shared" si="110"/>
        <v>909566</v>
      </c>
      <c r="N287" s="10">
        <f t="shared" si="110"/>
        <v>0</v>
      </c>
      <c r="O287" s="10">
        <f t="shared" si="110"/>
        <v>353220.7</v>
      </c>
      <c r="P287" s="10">
        <v>909566</v>
      </c>
      <c r="Q287" s="10">
        <v>0</v>
      </c>
      <c r="R287" s="38">
        <f t="shared" si="80"/>
        <v>41.890500474383302</v>
      </c>
      <c r="S287" s="38">
        <f t="shared" si="81"/>
        <v>68.433316842102982</v>
      </c>
    </row>
    <row r="288" spans="1:19" ht="32.25" customHeight="1" x14ac:dyDescent="0.2">
      <c r="A288" s="8" t="s">
        <v>61</v>
      </c>
      <c r="B288" s="3" t="s">
        <v>166</v>
      </c>
      <c r="C288" s="3" t="s">
        <v>29</v>
      </c>
      <c r="D288" s="3" t="s">
        <v>30</v>
      </c>
      <c r="E288" s="3" t="s">
        <v>168</v>
      </c>
      <c r="F288" s="3" t="s">
        <v>186</v>
      </c>
      <c r="G288" s="3" t="s">
        <v>62</v>
      </c>
      <c r="H288" s="10">
        <v>1022291</v>
      </c>
      <c r="I288" s="10">
        <v>0</v>
      </c>
      <c r="J288" s="103">
        <v>516153.12</v>
      </c>
      <c r="K288" s="103">
        <v>843200</v>
      </c>
      <c r="L288" s="103">
        <v>843200</v>
      </c>
      <c r="M288" s="10">
        <v>909566</v>
      </c>
      <c r="N288" s="10">
        <v>0</v>
      </c>
      <c r="O288" s="10">
        <v>353220.7</v>
      </c>
      <c r="P288" s="10">
        <v>909566</v>
      </c>
      <c r="Q288" s="10">
        <v>0</v>
      </c>
      <c r="R288" s="38">
        <f t="shared" ref="R288:R360" si="111">O288/L288*100</f>
        <v>41.890500474383302</v>
      </c>
      <c r="S288" s="38">
        <f t="shared" ref="S288:S360" si="112">O288/J288*100</f>
        <v>68.433316842102982</v>
      </c>
    </row>
    <row r="289" spans="1:19" ht="63" customHeight="1" x14ac:dyDescent="0.2">
      <c r="A289" s="13" t="s">
        <v>257</v>
      </c>
      <c r="B289" s="14" t="s">
        <v>166</v>
      </c>
      <c r="C289" s="14" t="s">
        <v>29</v>
      </c>
      <c r="D289" s="14" t="s">
        <v>30</v>
      </c>
      <c r="E289" s="14" t="s">
        <v>168</v>
      </c>
      <c r="F289" s="14">
        <v>82610</v>
      </c>
      <c r="G289" s="15" t="s">
        <v>0</v>
      </c>
      <c r="H289" s="10"/>
      <c r="I289" s="10"/>
      <c r="J289" s="103"/>
      <c r="K289" s="103"/>
      <c r="L289" s="102">
        <f>L290</f>
        <v>745000</v>
      </c>
      <c r="M289" s="16"/>
      <c r="N289" s="16"/>
      <c r="O289" s="16"/>
      <c r="P289" s="16"/>
      <c r="Q289" s="16"/>
      <c r="R289" s="37"/>
      <c r="S289" s="37"/>
    </row>
    <row r="290" spans="1:19" ht="51" customHeight="1" x14ac:dyDescent="0.2">
      <c r="A290" s="8" t="s">
        <v>59</v>
      </c>
      <c r="B290" s="3" t="s">
        <v>166</v>
      </c>
      <c r="C290" s="3" t="s">
        <v>29</v>
      </c>
      <c r="D290" s="3" t="s">
        <v>30</v>
      </c>
      <c r="E290" s="3" t="s">
        <v>168</v>
      </c>
      <c r="F290" s="3">
        <v>82610</v>
      </c>
      <c r="G290" s="3" t="s">
        <v>60</v>
      </c>
      <c r="H290" s="10"/>
      <c r="I290" s="10"/>
      <c r="J290" s="103"/>
      <c r="K290" s="103"/>
      <c r="L290" s="103">
        <f>L291</f>
        <v>745000</v>
      </c>
      <c r="M290" s="10"/>
      <c r="N290" s="10"/>
      <c r="O290" s="10"/>
      <c r="P290" s="10"/>
      <c r="Q290" s="10"/>
      <c r="R290" s="38"/>
      <c r="S290" s="38"/>
    </row>
    <row r="291" spans="1:19" ht="32.25" customHeight="1" x14ac:dyDescent="0.2">
      <c r="A291" s="8" t="s">
        <v>61</v>
      </c>
      <c r="B291" s="3" t="s">
        <v>166</v>
      </c>
      <c r="C291" s="3" t="s">
        <v>29</v>
      </c>
      <c r="D291" s="3" t="s">
        <v>30</v>
      </c>
      <c r="E291" s="3" t="s">
        <v>168</v>
      </c>
      <c r="F291" s="3">
        <v>82610</v>
      </c>
      <c r="G291" s="3" t="s">
        <v>62</v>
      </c>
      <c r="H291" s="10"/>
      <c r="I291" s="10"/>
      <c r="J291" s="103"/>
      <c r="K291" s="103"/>
      <c r="L291" s="103">
        <v>745000</v>
      </c>
      <c r="M291" s="10"/>
      <c r="N291" s="10"/>
      <c r="O291" s="10"/>
      <c r="P291" s="10"/>
      <c r="Q291" s="10"/>
      <c r="R291" s="38"/>
      <c r="S291" s="38"/>
    </row>
    <row r="292" spans="1:19" ht="74.25" customHeight="1" x14ac:dyDescent="0.2">
      <c r="A292" s="13" t="s">
        <v>246</v>
      </c>
      <c r="B292" s="14" t="s">
        <v>166</v>
      </c>
      <c r="C292" s="14" t="s">
        <v>29</v>
      </c>
      <c r="D292" s="14" t="s">
        <v>30</v>
      </c>
      <c r="E292" s="14" t="s">
        <v>168</v>
      </c>
      <c r="F292" s="14" t="s">
        <v>247</v>
      </c>
      <c r="G292" s="58" t="s">
        <v>0</v>
      </c>
      <c r="H292" s="10"/>
      <c r="I292" s="10"/>
      <c r="J292" s="102">
        <f>J293</f>
        <v>114460.8</v>
      </c>
      <c r="K292" s="102">
        <f>K293</f>
        <v>1399680</v>
      </c>
      <c r="L292" s="102">
        <f t="shared" ref="L292:O292" si="113">L293</f>
        <v>1399680</v>
      </c>
      <c r="M292" s="16">
        <f t="shared" si="113"/>
        <v>0</v>
      </c>
      <c r="N292" s="16">
        <f t="shared" si="113"/>
        <v>0</v>
      </c>
      <c r="O292" s="16">
        <f t="shared" si="113"/>
        <v>530575.18999999994</v>
      </c>
      <c r="P292" s="16"/>
      <c r="Q292" s="16"/>
      <c r="R292" s="38">
        <f t="shared" si="111"/>
        <v>37.906892289666203</v>
      </c>
      <c r="S292" s="38">
        <f t="shared" si="112"/>
        <v>463.54314315468696</v>
      </c>
    </row>
    <row r="293" spans="1:19" ht="42.75" customHeight="1" x14ac:dyDescent="0.2">
      <c r="A293" s="25" t="s">
        <v>59</v>
      </c>
      <c r="B293" s="26" t="s">
        <v>166</v>
      </c>
      <c r="C293" s="26" t="s">
        <v>29</v>
      </c>
      <c r="D293" s="26" t="s">
        <v>30</v>
      </c>
      <c r="E293" s="26" t="s">
        <v>168</v>
      </c>
      <c r="F293" s="26" t="s">
        <v>247</v>
      </c>
      <c r="G293" s="59" t="s">
        <v>60</v>
      </c>
      <c r="H293" s="10"/>
      <c r="I293" s="10"/>
      <c r="J293" s="103">
        <f>J294</f>
        <v>114460.8</v>
      </c>
      <c r="K293" s="103">
        <f>K294</f>
        <v>1399680</v>
      </c>
      <c r="L293" s="103">
        <f t="shared" ref="L293:O293" si="114">L294</f>
        <v>1399680</v>
      </c>
      <c r="M293" s="10">
        <f t="shared" si="114"/>
        <v>0</v>
      </c>
      <c r="N293" s="10">
        <f t="shared" si="114"/>
        <v>0</v>
      </c>
      <c r="O293" s="10">
        <f t="shared" si="114"/>
        <v>530575.18999999994</v>
      </c>
      <c r="P293" s="10"/>
      <c r="Q293" s="10"/>
      <c r="R293" s="38">
        <f t="shared" si="111"/>
        <v>37.906892289666203</v>
      </c>
      <c r="S293" s="38">
        <f t="shared" si="112"/>
        <v>463.54314315468696</v>
      </c>
    </row>
    <row r="294" spans="1:19" ht="32.25" customHeight="1" x14ac:dyDescent="0.2">
      <c r="A294" s="25" t="s">
        <v>61</v>
      </c>
      <c r="B294" s="26" t="s">
        <v>166</v>
      </c>
      <c r="C294" s="26" t="s">
        <v>29</v>
      </c>
      <c r="D294" s="26" t="s">
        <v>30</v>
      </c>
      <c r="E294" s="26" t="s">
        <v>168</v>
      </c>
      <c r="F294" s="26" t="s">
        <v>247</v>
      </c>
      <c r="G294" s="59" t="s">
        <v>62</v>
      </c>
      <c r="H294" s="10"/>
      <c r="I294" s="10"/>
      <c r="J294" s="103">
        <v>114460.8</v>
      </c>
      <c r="K294" s="103">
        <v>1399680</v>
      </c>
      <c r="L294" s="103">
        <v>1399680</v>
      </c>
      <c r="M294" s="10"/>
      <c r="N294" s="10"/>
      <c r="O294" s="10">
        <v>530575.18999999994</v>
      </c>
      <c r="P294" s="10"/>
      <c r="Q294" s="10"/>
      <c r="R294" s="38">
        <f t="shared" si="111"/>
        <v>37.906892289666203</v>
      </c>
      <c r="S294" s="38">
        <f t="shared" si="112"/>
        <v>463.54314315468696</v>
      </c>
    </row>
    <row r="295" spans="1:19" ht="51.75" customHeight="1" x14ac:dyDescent="0.2">
      <c r="A295" s="13" t="s">
        <v>187</v>
      </c>
      <c r="B295" s="14" t="s">
        <v>166</v>
      </c>
      <c r="C295" s="14" t="s">
        <v>29</v>
      </c>
      <c r="D295" s="14" t="s">
        <v>30</v>
      </c>
      <c r="E295" s="14" t="s">
        <v>168</v>
      </c>
      <c r="F295" s="14" t="s">
        <v>188</v>
      </c>
      <c r="G295" s="15" t="s">
        <v>0</v>
      </c>
      <c r="H295" s="16">
        <v>30466.799999999999</v>
      </c>
      <c r="I295" s="16">
        <v>0</v>
      </c>
      <c r="J295" s="102">
        <f t="shared" ref="J295:L296" si="115">J296</f>
        <v>30466.799999999999</v>
      </c>
      <c r="K295" s="102">
        <f t="shared" si="115"/>
        <v>30467</v>
      </c>
      <c r="L295" s="102">
        <f t="shared" si="115"/>
        <v>30467</v>
      </c>
      <c r="M295" s="73">
        <f t="shared" ref="M295:O295" si="116">M296</f>
        <v>0</v>
      </c>
      <c r="N295" s="73">
        <f t="shared" si="116"/>
        <v>0</v>
      </c>
      <c r="O295" s="94">
        <f t="shared" si="116"/>
        <v>30466.799999999999</v>
      </c>
      <c r="P295" s="16">
        <v>0</v>
      </c>
      <c r="Q295" s="16">
        <v>0</v>
      </c>
      <c r="R295" s="29">
        <f t="shared" si="111"/>
        <v>99.999343552039903</v>
      </c>
      <c r="S295" s="29">
        <f t="shared" si="112"/>
        <v>100</v>
      </c>
    </row>
    <row r="296" spans="1:19" ht="54.75" customHeight="1" x14ac:dyDescent="0.2">
      <c r="A296" s="8" t="s">
        <v>59</v>
      </c>
      <c r="B296" s="3" t="s">
        <v>166</v>
      </c>
      <c r="C296" s="3" t="s">
        <v>29</v>
      </c>
      <c r="D296" s="3" t="s">
        <v>30</v>
      </c>
      <c r="E296" s="3" t="s">
        <v>168</v>
      </c>
      <c r="F296" s="3" t="s">
        <v>188</v>
      </c>
      <c r="G296" s="3" t="s">
        <v>60</v>
      </c>
      <c r="H296" s="10">
        <v>30466.799999999999</v>
      </c>
      <c r="I296" s="10">
        <v>0</v>
      </c>
      <c r="J296" s="103">
        <f t="shared" si="115"/>
        <v>30466.799999999999</v>
      </c>
      <c r="K296" s="103">
        <f t="shared" si="115"/>
        <v>30467</v>
      </c>
      <c r="L296" s="103">
        <f t="shared" si="115"/>
        <v>30467</v>
      </c>
      <c r="M296" s="74">
        <f t="shared" ref="M296:O296" si="117">M297</f>
        <v>0</v>
      </c>
      <c r="N296" s="74">
        <f t="shared" si="117"/>
        <v>0</v>
      </c>
      <c r="O296" s="95">
        <f t="shared" si="117"/>
        <v>30466.799999999999</v>
      </c>
      <c r="P296" s="10">
        <v>0</v>
      </c>
      <c r="Q296" s="10">
        <v>0</v>
      </c>
      <c r="R296" s="38">
        <f t="shared" si="111"/>
        <v>99.999343552039903</v>
      </c>
      <c r="S296" s="38">
        <f t="shared" si="112"/>
        <v>100</v>
      </c>
    </row>
    <row r="297" spans="1:19" ht="32.25" customHeight="1" x14ac:dyDescent="0.2">
      <c r="A297" s="8" t="s">
        <v>61</v>
      </c>
      <c r="B297" s="3" t="s">
        <v>166</v>
      </c>
      <c r="C297" s="3" t="s">
        <v>29</v>
      </c>
      <c r="D297" s="3" t="s">
        <v>30</v>
      </c>
      <c r="E297" s="3" t="s">
        <v>168</v>
      </c>
      <c r="F297" s="3" t="s">
        <v>188</v>
      </c>
      <c r="G297" s="3" t="s">
        <v>62</v>
      </c>
      <c r="H297" s="10">
        <v>30466.799999999999</v>
      </c>
      <c r="I297" s="10">
        <v>0</v>
      </c>
      <c r="J297" s="103">
        <v>30466.799999999999</v>
      </c>
      <c r="K297" s="103">
        <v>30467</v>
      </c>
      <c r="L297" s="103">
        <v>30467</v>
      </c>
      <c r="M297" s="10">
        <v>0</v>
      </c>
      <c r="N297" s="10">
        <v>0</v>
      </c>
      <c r="O297" s="10">
        <v>30466.799999999999</v>
      </c>
      <c r="P297" s="10">
        <v>0</v>
      </c>
      <c r="Q297" s="10">
        <v>0</v>
      </c>
      <c r="R297" s="38">
        <f t="shared" si="111"/>
        <v>99.999343552039903</v>
      </c>
      <c r="S297" s="38">
        <f t="shared" si="112"/>
        <v>100</v>
      </c>
    </row>
    <row r="298" spans="1:19" ht="60.75" customHeight="1" x14ac:dyDescent="0.2">
      <c r="A298" s="13" t="s">
        <v>189</v>
      </c>
      <c r="B298" s="14" t="s">
        <v>166</v>
      </c>
      <c r="C298" s="14" t="s">
        <v>29</v>
      </c>
      <c r="D298" s="14" t="s">
        <v>30</v>
      </c>
      <c r="E298" s="14" t="s">
        <v>168</v>
      </c>
      <c r="F298" s="14" t="s">
        <v>190</v>
      </c>
      <c r="G298" s="15" t="s">
        <v>0</v>
      </c>
      <c r="H298" s="16">
        <v>16000000</v>
      </c>
      <c r="I298" s="16">
        <v>0</v>
      </c>
      <c r="J298" s="102"/>
      <c r="K298" s="102">
        <f>K299</f>
        <v>10500000</v>
      </c>
      <c r="L298" s="102">
        <f>L299</f>
        <v>10500000</v>
      </c>
      <c r="M298" s="16">
        <v>5500000</v>
      </c>
      <c r="N298" s="16">
        <v>0</v>
      </c>
      <c r="O298" s="16">
        <f>O299</f>
        <v>9644493.7899999991</v>
      </c>
      <c r="P298" s="16">
        <v>0</v>
      </c>
      <c r="Q298" s="16">
        <v>0</v>
      </c>
      <c r="R298" s="29">
        <f t="shared" si="111"/>
        <v>91.852321809523801</v>
      </c>
      <c r="S298" s="29" t="e">
        <f t="shared" si="112"/>
        <v>#DIV/0!</v>
      </c>
    </row>
    <row r="299" spans="1:19" ht="64.5" customHeight="1" x14ac:dyDescent="0.2">
      <c r="A299" s="8" t="s">
        <v>59</v>
      </c>
      <c r="B299" s="3" t="s">
        <v>166</v>
      </c>
      <c r="C299" s="3" t="s">
        <v>29</v>
      </c>
      <c r="D299" s="3" t="s">
        <v>30</v>
      </c>
      <c r="E299" s="3" t="s">
        <v>168</v>
      </c>
      <c r="F299" s="3" t="s">
        <v>190</v>
      </c>
      <c r="G299" s="3" t="s">
        <v>60</v>
      </c>
      <c r="H299" s="10">
        <v>16000000</v>
      </c>
      <c r="I299" s="10">
        <v>0</v>
      </c>
      <c r="J299" s="103"/>
      <c r="K299" s="103">
        <f>K300</f>
        <v>10500000</v>
      </c>
      <c r="L299" s="103">
        <f>L300</f>
        <v>10500000</v>
      </c>
      <c r="M299" s="10">
        <v>5500000</v>
      </c>
      <c r="N299" s="10">
        <v>0</v>
      </c>
      <c r="O299" s="10">
        <f>O300</f>
        <v>9644493.7899999991</v>
      </c>
      <c r="P299" s="10">
        <v>0</v>
      </c>
      <c r="Q299" s="10">
        <v>0</v>
      </c>
      <c r="R299" s="38">
        <f t="shared" si="111"/>
        <v>91.852321809523801</v>
      </c>
      <c r="S299" s="38" t="e">
        <f t="shared" si="112"/>
        <v>#DIV/0!</v>
      </c>
    </row>
    <row r="300" spans="1:19" ht="32.25" customHeight="1" x14ac:dyDescent="0.2">
      <c r="A300" s="8" t="s">
        <v>61</v>
      </c>
      <c r="B300" s="3" t="s">
        <v>166</v>
      </c>
      <c r="C300" s="3" t="s">
        <v>29</v>
      </c>
      <c r="D300" s="3" t="s">
        <v>30</v>
      </c>
      <c r="E300" s="3" t="s">
        <v>168</v>
      </c>
      <c r="F300" s="3" t="s">
        <v>190</v>
      </c>
      <c r="G300" s="3" t="s">
        <v>62</v>
      </c>
      <c r="H300" s="10">
        <v>16000000</v>
      </c>
      <c r="I300" s="10">
        <v>0</v>
      </c>
      <c r="J300" s="103"/>
      <c r="K300" s="103">
        <v>10500000</v>
      </c>
      <c r="L300" s="103">
        <v>10500000</v>
      </c>
      <c r="M300" s="10">
        <v>5500000</v>
      </c>
      <c r="N300" s="10">
        <v>0</v>
      </c>
      <c r="O300" s="10">
        <v>9644493.7899999991</v>
      </c>
      <c r="P300" s="10">
        <v>0</v>
      </c>
      <c r="Q300" s="10">
        <v>0</v>
      </c>
      <c r="R300" s="38">
        <f t="shared" si="111"/>
        <v>91.852321809523801</v>
      </c>
      <c r="S300" s="38" t="e">
        <f t="shared" si="112"/>
        <v>#DIV/0!</v>
      </c>
    </row>
    <row r="301" spans="1:19" ht="48" customHeight="1" x14ac:dyDescent="0.2">
      <c r="A301" s="13" t="s">
        <v>191</v>
      </c>
      <c r="B301" s="14" t="s">
        <v>166</v>
      </c>
      <c r="C301" s="14" t="s">
        <v>29</v>
      </c>
      <c r="D301" s="14" t="s">
        <v>30</v>
      </c>
      <c r="E301" s="14" t="s">
        <v>168</v>
      </c>
      <c r="F301" s="14" t="s">
        <v>192</v>
      </c>
      <c r="G301" s="15" t="s">
        <v>0</v>
      </c>
      <c r="H301" s="16">
        <v>5026530</v>
      </c>
      <c r="I301" s="16">
        <v>-0.53</v>
      </c>
      <c r="J301" s="102">
        <f t="shared" ref="J301:L302" si="118">J302</f>
        <v>1517276.3</v>
      </c>
      <c r="K301" s="102">
        <f t="shared" si="118"/>
        <v>3509252.67</v>
      </c>
      <c r="L301" s="102">
        <f t="shared" si="118"/>
        <v>10649252.67</v>
      </c>
      <c r="M301" s="16">
        <v>5026530</v>
      </c>
      <c r="N301" s="16">
        <v>-0.53</v>
      </c>
      <c r="O301" s="16">
        <f>O302</f>
        <v>2347149.87</v>
      </c>
      <c r="P301" s="16">
        <v>5632227</v>
      </c>
      <c r="Q301" s="16">
        <v>0.37</v>
      </c>
      <c r="R301" s="29">
        <f t="shared" si="111"/>
        <v>22.040512538613662</v>
      </c>
      <c r="S301" s="29">
        <f t="shared" si="112"/>
        <v>154.6949537140994</v>
      </c>
    </row>
    <row r="302" spans="1:19" ht="64.5" customHeight="1" x14ac:dyDescent="0.2">
      <c r="A302" s="8" t="s">
        <v>59</v>
      </c>
      <c r="B302" s="3" t="s">
        <v>166</v>
      </c>
      <c r="C302" s="3" t="s">
        <v>29</v>
      </c>
      <c r="D302" s="3" t="s">
        <v>30</v>
      </c>
      <c r="E302" s="3" t="s">
        <v>168</v>
      </c>
      <c r="F302" s="3" t="s">
        <v>192</v>
      </c>
      <c r="G302" s="3" t="s">
        <v>60</v>
      </c>
      <c r="H302" s="10">
        <v>5026530</v>
      </c>
      <c r="I302" s="10">
        <v>-0.53</v>
      </c>
      <c r="J302" s="103">
        <f t="shared" si="118"/>
        <v>1517276.3</v>
      </c>
      <c r="K302" s="103">
        <f t="shared" si="118"/>
        <v>3509252.67</v>
      </c>
      <c r="L302" s="103">
        <f t="shared" si="118"/>
        <v>10649252.67</v>
      </c>
      <c r="M302" s="10">
        <v>5026530</v>
      </c>
      <c r="N302" s="10">
        <v>-0.53</v>
      </c>
      <c r="O302" s="10">
        <f>O303</f>
        <v>2347149.87</v>
      </c>
      <c r="P302" s="10">
        <v>5632227</v>
      </c>
      <c r="Q302" s="10">
        <v>0.37</v>
      </c>
      <c r="R302" s="38">
        <f t="shared" si="111"/>
        <v>22.040512538613662</v>
      </c>
      <c r="S302" s="38">
        <f t="shared" si="112"/>
        <v>154.6949537140994</v>
      </c>
    </row>
    <row r="303" spans="1:19" ht="32.25" customHeight="1" x14ac:dyDescent="0.2">
      <c r="A303" s="8" t="s">
        <v>61</v>
      </c>
      <c r="B303" s="3" t="s">
        <v>166</v>
      </c>
      <c r="C303" s="3" t="s">
        <v>29</v>
      </c>
      <c r="D303" s="3" t="s">
        <v>30</v>
      </c>
      <c r="E303" s="3" t="s">
        <v>168</v>
      </c>
      <c r="F303" s="3" t="s">
        <v>192</v>
      </c>
      <c r="G303" s="3" t="s">
        <v>62</v>
      </c>
      <c r="H303" s="10">
        <v>5026530</v>
      </c>
      <c r="I303" s="10">
        <v>-0.53</v>
      </c>
      <c r="J303" s="103">
        <v>1517276.3</v>
      </c>
      <c r="K303" s="103">
        <v>3509252.67</v>
      </c>
      <c r="L303" s="103">
        <v>10649252.67</v>
      </c>
      <c r="M303" s="10">
        <v>5026530</v>
      </c>
      <c r="N303" s="10">
        <v>-0.53</v>
      </c>
      <c r="O303" s="10">
        <v>2347149.87</v>
      </c>
      <c r="P303" s="10">
        <v>5632227</v>
      </c>
      <c r="Q303" s="10">
        <v>0.37</v>
      </c>
      <c r="R303" s="38">
        <f t="shared" si="111"/>
        <v>22.040512538613662</v>
      </c>
      <c r="S303" s="38">
        <f t="shared" si="112"/>
        <v>154.6949537140994</v>
      </c>
    </row>
    <row r="304" spans="1:19" ht="93.75" customHeight="1" x14ac:dyDescent="0.2">
      <c r="A304" s="13" t="s">
        <v>193</v>
      </c>
      <c r="B304" s="14" t="s">
        <v>166</v>
      </c>
      <c r="C304" s="14" t="s">
        <v>29</v>
      </c>
      <c r="D304" s="14" t="s">
        <v>30</v>
      </c>
      <c r="E304" s="14" t="s">
        <v>168</v>
      </c>
      <c r="F304" s="14" t="s">
        <v>194</v>
      </c>
      <c r="G304" s="15" t="s">
        <v>0</v>
      </c>
      <c r="H304" s="16">
        <v>0</v>
      </c>
      <c r="I304" s="16">
        <v>117895</v>
      </c>
      <c r="J304" s="102"/>
      <c r="K304" s="102">
        <f>K305</f>
        <v>294737</v>
      </c>
      <c r="L304" s="102">
        <v>117895</v>
      </c>
      <c r="M304" s="16">
        <v>0</v>
      </c>
      <c r="N304" s="16">
        <v>840000</v>
      </c>
      <c r="O304" s="16"/>
      <c r="P304" s="16">
        <v>0</v>
      </c>
      <c r="Q304" s="16">
        <v>840000</v>
      </c>
      <c r="R304" s="29">
        <f t="shared" si="111"/>
        <v>0</v>
      </c>
      <c r="S304" s="29" t="e">
        <f t="shared" si="112"/>
        <v>#DIV/0!</v>
      </c>
    </row>
    <row r="305" spans="1:19" ht="64.5" customHeight="1" x14ac:dyDescent="0.2">
      <c r="A305" s="8" t="s">
        <v>59</v>
      </c>
      <c r="B305" s="3" t="s">
        <v>166</v>
      </c>
      <c r="C305" s="3" t="s">
        <v>29</v>
      </c>
      <c r="D305" s="3" t="s">
        <v>30</v>
      </c>
      <c r="E305" s="3" t="s">
        <v>168</v>
      </c>
      <c r="F305" s="3" t="s">
        <v>194</v>
      </c>
      <c r="G305" s="3" t="s">
        <v>60</v>
      </c>
      <c r="H305" s="10">
        <v>0</v>
      </c>
      <c r="I305" s="10">
        <v>117895</v>
      </c>
      <c r="J305" s="103"/>
      <c r="K305" s="103">
        <f>K306</f>
        <v>294737</v>
      </c>
      <c r="L305" s="103">
        <v>117895</v>
      </c>
      <c r="M305" s="10">
        <v>0</v>
      </c>
      <c r="N305" s="10">
        <v>840000</v>
      </c>
      <c r="O305" s="10"/>
      <c r="P305" s="10">
        <v>0</v>
      </c>
      <c r="Q305" s="10">
        <v>840000</v>
      </c>
      <c r="R305" s="38">
        <f t="shared" si="111"/>
        <v>0</v>
      </c>
      <c r="S305" s="38" t="e">
        <f t="shared" si="112"/>
        <v>#DIV/0!</v>
      </c>
    </row>
    <row r="306" spans="1:19" ht="32.25" customHeight="1" x14ac:dyDescent="0.2">
      <c r="A306" s="8" t="s">
        <v>61</v>
      </c>
      <c r="B306" s="3" t="s">
        <v>166</v>
      </c>
      <c r="C306" s="3" t="s">
        <v>29</v>
      </c>
      <c r="D306" s="3" t="s">
        <v>30</v>
      </c>
      <c r="E306" s="3" t="s">
        <v>168</v>
      </c>
      <c r="F306" s="3" t="s">
        <v>194</v>
      </c>
      <c r="G306" s="3" t="s">
        <v>62</v>
      </c>
      <c r="H306" s="10">
        <v>0</v>
      </c>
      <c r="I306" s="10">
        <v>117895</v>
      </c>
      <c r="J306" s="103"/>
      <c r="K306" s="103">
        <v>294737</v>
      </c>
      <c r="L306" s="103">
        <v>117895</v>
      </c>
      <c r="M306" s="10">
        <v>0</v>
      </c>
      <c r="N306" s="10">
        <v>840000</v>
      </c>
      <c r="O306" s="10"/>
      <c r="P306" s="10">
        <v>0</v>
      </c>
      <c r="Q306" s="10">
        <v>840000</v>
      </c>
      <c r="R306" s="38">
        <f t="shared" si="111"/>
        <v>0</v>
      </c>
      <c r="S306" s="38" t="e">
        <f t="shared" si="112"/>
        <v>#DIV/0!</v>
      </c>
    </row>
    <row r="307" spans="1:19" ht="80.099999999999994" customHeight="1" x14ac:dyDescent="0.2">
      <c r="A307" s="13" t="s">
        <v>195</v>
      </c>
      <c r="B307" s="14" t="s">
        <v>166</v>
      </c>
      <c r="C307" s="14" t="s">
        <v>29</v>
      </c>
      <c r="D307" s="14" t="s">
        <v>30</v>
      </c>
      <c r="E307" s="14" t="s">
        <v>168</v>
      </c>
      <c r="F307" s="14" t="s">
        <v>196</v>
      </c>
      <c r="G307" s="15" t="s">
        <v>0</v>
      </c>
      <c r="H307" s="16">
        <v>0</v>
      </c>
      <c r="I307" s="16">
        <v>175438.6</v>
      </c>
      <c r="J307" s="102">
        <f t="shared" ref="J307:L308" si="119">J308</f>
        <v>157945</v>
      </c>
      <c r="K307" s="102">
        <f t="shared" si="119"/>
        <v>170881.66</v>
      </c>
      <c r="L307" s="102">
        <f t="shared" si="119"/>
        <v>170881.66</v>
      </c>
      <c r="M307" s="16">
        <v>0</v>
      </c>
      <c r="N307" s="16">
        <v>500000</v>
      </c>
      <c r="O307" s="16">
        <f>O308</f>
        <v>170881.66</v>
      </c>
      <c r="P307" s="16">
        <v>0</v>
      </c>
      <c r="Q307" s="16">
        <v>500000</v>
      </c>
      <c r="R307" s="29">
        <f t="shared" si="111"/>
        <v>100</v>
      </c>
      <c r="S307" s="29">
        <f t="shared" si="112"/>
        <v>108.19061065560798</v>
      </c>
    </row>
    <row r="308" spans="1:19" ht="64.5" customHeight="1" x14ac:dyDescent="0.2">
      <c r="A308" s="8" t="s">
        <v>59</v>
      </c>
      <c r="B308" s="3" t="s">
        <v>166</v>
      </c>
      <c r="C308" s="3" t="s">
        <v>29</v>
      </c>
      <c r="D308" s="3" t="s">
        <v>30</v>
      </c>
      <c r="E308" s="3" t="s">
        <v>168</v>
      </c>
      <c r="F308" s="3" t="s">
        <v>196</v>
      </c>
      <c r="G308" s="3" t="s">
        <v>60</v>
      </c>
      <c r="H308" s="10">
        <v>0</v>
      </c>
      <c r="I308" s="10">
        <v>175438.6</v>
      </c>
      <c r="J308" s="103">
        <f t="shared" si="119"/>
        <v>157945</v>
      </c>
      <c r="K308" s="103">
        <f t="shared" si="119"/>
        <v>170881.66</v>
      </c>
      <c r="L308" s="103">
        <f t="shared" si="119"/>
        <v>170881.66</v>
      </c>
      <c r="M308" s="10">
        <v>0</v>
      </c>
      <c r="N308" s="10">
        <v>500000</v>
      </c>
      <c r="O308" s="10">
        <f>O309</f>
        <v>170881.66</v>
      </c>
      <c r="P308" s="10">
        <v>0</v>
      </c>
      <c r="Q308" s="10">
        <v>500000</v>
      </c>
      <c r="R308" s="29">
        <f t="shared" si="111"/>
        <v>100</v>
      </c>
      <c r="S308" s="29">
        <f t="shared" si="112"/>
        <v>108.19061065560798</v>
      </c>
    </row>
    <row r="309" spans="1:19" ht="36.75" customHeight="1" x14ac:dyDescent="0.2">
      <c r="A309" s="8" t="s">
        <v>61</v>
      </c>
      <c r="B309" s="3" t="s">
        <v>166</v>
      </c>
      <c r="C309" s="3" t="s">
        <v>29</v>
      </c>
      <c r="D309" s="3" t="s">
        <v>30</v>
      </c>
      <c r="E309" s="3" t="s">
        <v>168</v>
      </c>
      <c r="F309" s="3" t="s">
        <v>196</v>
      </c>
      <c r="G309" s="3" t="s">
        <v>62</v>
      </c>
      <c r="H309" s="10">
        <v>0</v>
      </c>
      <c r="I309" s="10">
        <v>175438.6</v>
      </c>
      <c r="J309" s="103">
        <v>157945</v>
      </c>
      <c r="K309" s="103">
        <v>170881.66</v>
      </c>
      <c r="L309" s="103">
        <v>170881.66</v>
      </c>
      <c r="M309" s="10">
        <v>0</v>
      </c>
      <c r="N309" s="10">
        <v>500000</v>
      </c>
      <c r="O309" s="10">
        <v>170881.66</v>
      </c>
      <c r="P309" s="10">
        <v>0</v>
      </c>
      <c r="Q309" s="10">
        <v>500000</v>
      </c>
      <c r="R309" s="29">
        <f t="shared" si="111"/>
        <v>100</v>
      </c>
      <c r="S309" s="29">
        <f t="shared" si="112"/>
        <v>108.19061065560798</v>
      </c>
    </row>
    <row r="310" spans="1:19" ht="81" customHeight="1" x14ac:dyDescent="0.2">
      <c r="A310" s="13" t="s">
        <v>195</v>
      </c>
      <c r="B310" s="14" t="s">
        <v>166</v>
      </c>
      <c r="C310" s="14" t="s">
        <v>29</v>
      </c>
      <c r="D310" s="14" t="s">
        <v>30</v>
      </c>
      <c r="E310" s="14" t="s">
        <v>168</v>
      </c>
      <c r="F310" s="14" t="s">
        <v>197</v>
      </c>
      <c r="G310" s="15" t="s">
        <v>0</v>
      </c>
      <c r="H310" s="16">
        <v>397691.92</v>
      </c>
      <c r="I310" s="16">
        <v>0</v>
      </c>
      <c r="J310" s="102">
        <f>J311</f>
        <v>397691.92</v>
      </c>
      <c r="K310" s="102"/>
      <c r="L310" s="102"/>
      <c r="M310" s="16">
        <v>0</v>
      </c>
      <c r="N310" s="16">
        <v>0</v>
      </c>
      <c r="O310" s="16">
        <v>0</v>
      </c>
      <c r="P310" s="16">
        <v>0</v>
      </c>
      <c r="Q310" s="16">
        <v>0</v>
      </c>
      <c r="R310" s="29" t="e">
        <f t="shared" si="111"/>
        <v>#DIV/0!</v>
      </c>
      <c r="S310" s="29">
        <f t="shared" si="112"/>
        <v>0</v>
      </c>
    </row>
    <row r="311" spans="1:19" ht="39.75" customHeight="1" x14ac:dyDescent="0.2">
      <c r="A311" s="8" t="s">
        <v>59</v>
      </c>
      <c r="B311" s="3" t="s">
        <v>166</v>
      </c>
      <c r="C311" s="3" t="s">
        <v>29</v>
      </c>
      <c r="D311" s="3" t="s">
        <v>30</v>
      </c>
      <c r="E311" s="3" t="s">
        <v>168</v>
      </c>
      <c r="F311" s="3" t="s">
        <v>197</v>
      </c>
      <c r="G311" s="3" t="s">
        <v>60</v>
      </c>
      <c r="H311" s="10">
        <v>397691.92</v>
      </c>
      <c r="I311" s="10">
        <v>0</v>
      </c>
      <c r="J311" s="103">
        <f>J312</f>
        <v>397691.92</v>
      </c>
      <c r="K311" s="103"/>
      <c r="L311" s="103"/>
      <c r="M311" s="10">
        <v>0</v>
      </c>
      <c r="N311" s="10">
        <v>0</v>
      </c>
      <c r="O311" s="10">
        <v>0</v>
      </c>
      <c r="P311" s="10">
        <v>0</v>
      </c>
      <c r="Q311" s="10">
        <v>0</v>
      </c>
      <c r="R311" s="38" t="e">
        <f t="shared" si="111"/>
        <v>#DIV/0!</v>
      </c>
      <c r="S311" s="38">
        <f t="shared" si="112"/>
        <v>0</v>
      </c>
    </row>
    <row r="312" spans="1:19" ht="30" customHeight="1" x14ac:dyDescent="0.2">
      <c r="A312" s="8" t="s">
        <v>61</v>
      </c>
      <c r="B312" s="3" t="s">
        <v>166</v>
      </c>
      <c r="C312" s="3" t="s">
        <v>29</v>
      </c>
      <c r="D312" s="3" t="s">
        <v>30</v>
      </c>
      <c r="E312" s="3" t="s">
        <v>168</v>
      </c>
      <c r="F312" s="3" t="s">
        <v>197</v>
      </c>
      <c r="G312" s="3" t="s">
        <v>62</v>
      </c>
      <c r="H312" s="10">
        <v>397691.92</v>
      </c>
      <c r="I312" s="10">
        <v>0</v>
      </c>
      <c r="J312" s="103">
        <v>397691.92</v>
      </c>
      <c r="K312" s="103"/>
      <c r="L312" s="103"/>
      <c r="M312" s="10">
        <v>0</v>
      </c>
      <c r="N312" s="10">
        <v>0</v>
      </c>
      <c r="O312" s="10">
        <v>0</v>
      </c>
      <c r="P312" s="10">
        <v>0</v>
      </c>
      <c r="Q312" s="10">
        <v>0</v>
      </c>
      <c r="R312" s="38" t="e">
        <f t="shared" si="111"/>
        <v>#DIV/0!</v>
      </c>
      <c r="S312" s="38">
        <f t="shared" si="112"/>
        <v>0</v>
      </c>
    </row>
    <row r="313" spans="1:19" ht="48.95" customHeight="1" x14ac:dyDescent="0.2">
      <c r="A313" s="13" t="s">
        <v>235</v>
      </c>
      <c r="B313" s="5" t="s">
        <v>198</v>
      </c>
      <c r="C313" s="11" t="s">
        <v>0</v>
      </c>
      <c r="D313" s="11" t="s">
        <v>0</v>
      </c>
      <c r="E313" s="11" t="s">
        <v>0</v>
      </c>
      <c r="F313" s="11" t="s">
        <v>0</v>
      </c>
      <c r="G313" s="11" t="s">
        <v>0</v>
      </c>
      <c r="H313" s="7">
        <v>7573300</v>
      </c>
      <c r="I313" s="7">
        <v>0</v>
      </c>
      <c r="J313" s="101">
        <f>J314</f>
        <v>7377949.0800000001</v>
      </c>
      <c r="K313" s="101">
        <f>K314</f>
        <v>8675300</v>
      </c>
      <c r="L313" s="101">
        <f t="shared" ref="L313:N313" si="120">L314</f>
        <v>8675300</v>
      </c>
      <c r="M313" s="7">
        <f t="shared" si="120"/>
        <v>6691900</v>
      </c>
      <c r="N313" s="7">
        <f t="shared" si="120"/>
        <v>0</v>
      </c>
      <c r="O313" s="7">
        <f>O314</f>
        <v>6281417.2599999998</v>
      </c>
      <c r="P313" s="7">
        <v>6814300</v>
      </c>
      <c r="Q313" s="7">
        <v>0</v>
      </c>
      <c r="R313" s="29">
        <f t="shared" si="111"/>
        <v>72.405764181065777</v>
      </c>
      <c r="S313" s="29">
        <f t="shared" si="112"/>
        <v>85.137714992199435</v>
      </c>
    </row>
    <row r="314" spans="1:19" ht="48.95" customHeight="1" x14ac:dyDescent="0.2">
      <c r="A314" s="4" t="s">
        <v>199</v>
      </c>
      <c r="B314" s="5" t="s">
        <v>198</v>
      </c>
      <c r="C314" s="5" t="s">
        <v>29</v>
      </c>
      <c r="D314" s="5" t="s">
        <v>30</v>
      </c>
      <c r="E314" s="5" t="s">
        <v>200</v>
      </c>
      <c r="F314" s="6" t="s">
        <v>0</v>
      </c>
      <c r="G314" s="6" t="s">
        <v>0</v>
      </c>
      <c r="H314" s="7">
        <v>7573300</v>
      </c>
      <c r="I314" s="7">
        <v>0</v>
      </c>
      <c r="J314" s="101">
        <f>J315+J318+J325</f>
        <v>7377949.0800000001</v>
      </c>
      <c r="K314" s="101">
        <f>K315+K318+K325</f>
        <v>8675300</v>
      </c>
      <c r="L314" s="101">
        <f t="shared" ref="L314:N314" si="121">L315+L318+L325</f>
        <v>8675300</v>
      </c>
      <c r="M314" s="7">
        <f t="shared" si="121"/>
        <v>6691900</v>
      </c>
      <c r="N314" s="7">
        <f t="shared" si="121"/>
        <v>0</v>
      </c>
      <c r="O314" s="7">
        <f>O315+O318+O325</f>
        <v>6281417.2599999998</v>
      </c>
      <c r="P314" s="7">
        <v>6814300</v>
      </c>
      <c r="Q314" s="7">
        <v>0</v>
      </c>
      <c r="R314" s="29">
        <f t="shared" si="111"/>
        <v>72.405764181065777</v>
      </c>
      <c r="S314" s="29">
        <f t="shared" si="112"/>
        <v>85.137714992199435</v>
      </c>
    </row>
    <row r="315" spans="1:19" ht="32.25" customHeight="1" x14ac:dyDescent="0.2">
      <c r="A315" s="13" t="s">
        <v>201</v>
      </c>
      <c r="B315" s="14" t="s">
        <v>198</v>
      </c>
      <c r="C315" s="14" t="s">
        <v>29</v>
      </c>
      <c r="D315" s="14" t="s">
        <v>30</v>
      </c>
      <c r="E315" s="14" t="s">
        <v>200</v>
      </c>
      <c r="F315" s="14" t="s">
        <v>202</v>
      </c>
      <c r="G315" s="15" t="s">
        <v>0</v>
      </c>
      <c r="H315" s="16">
        <v>269000</v>
      </c>
      <c r="I315" s="16">
        <v>0</v>
      </c>
      <c r="J315" s="102">
        <f>J316</f>
        <v>201753</v>
      </c>
      <c r="K315" s="102">
        <f>K317</f>
        <v>295000</v>
      </c>
      <c r="L315" s="102">
        <f t="shared" ref="L315:O315" si="122">L317</f>
        <v>295000</v>
      </c>
      <c r="M315" s="16">
        <f t="shared" si="122"/>
        <v>269000</v>
      </c>
      <c r="N315" s="16">
        <f t="shared" si="122"/>
        <v>0</v>
      </c>
      <c r="O315" s="16">
        <f t="shared" si="122"/>
        <v>221247</v>
      </c>
      <c r="P315" s="16">
        <v>269000</v>
      </c>
      <c r="Q315" s="16">
        <v>0</v>
      </c>
      <c r="R315" s="29">
        <f t="shared" si="111"/>
        <v>74.998983050847457</v>
      </c>
      <c r="S315" s="29">
        <f t="shared" si="112"/>
        <v>109.66230985412857</v>
      </c>
    </row>
    <row r="316" spans="1:19" ht="30.75" customHeight="1" x14ac:dyDescent="0.2">
      <c r="A316" s="8" t="s">
        <v>49</v>
      </c>
      <c r="B316" s="3" t="s">
        <v>198</v>
      </c>
      <c r="C316" s="3" t="s">
        <v>29</v>
      </c>
      <c r="D316" s="3" t="s">
        <v>30</v>
      </c>
      <c r="E316" s="3" t="s">
        <v>200</v>
      </c>
      <c r="F316" s="3" t="s">
        <v>202</v>
      </c>
      <c r="G316" s="3" t="s">
        <v>50</v>
      </c>
      <c r="H316" s="10">
        <v>269000</v>
      </c>
      <c r="I316" s="10">
        <v>0</v>
      </c>
      <c r="J316" s="103">
        <f>J317</f>
        <v>201753</v>
      </c>
      <c r="K316" s="103">
        <f>K317</f>
        <v>295000</v>
      </c>
      <c r="L316" s="103">
        <f t="shared" ref="L316" si="123">L317</f>
        <v>295000</v>
      </c>
      <c r="M316" s="10">
        <f t="shared" ref="M316" si="124">M317</f>
        <v>269000</v>
      </c>
      <c r="N316" s="10">
        <f t="shared" ref="N316" si="125">N317</f>
        <v>0</v>
      </c>
      <c r="O316" s="10">
        <f t="shared" ref="O316" si="126">O317</f>
        <v>221247</v>
      </c>
      <c r="P316" s="10">
        <v>269000</v>
      </c>
      <c r="Q316" s="10">
        <v>0</v>
      </c>
      <c r="R316" s="29">
        <f t="shared" si="111"/>
        <v>74.998983050847457</v>
      </c>
      <c r="S316" s="29">
        <f t="shared" si="112"/>
        <v>109.66230985412857</v>
      </c>
    </row>
    <row r="317" spans="1:19" ht="23.25" customHeight="1" x14ac:dyDescent="0.2">
      <c r="A317" s="8" t="s">
        <v>203</v>
      </c>
      <c r="B317" s="3" t="s">
        <v>198</v>
      </c>
      <c r="C317" s="3" t="s">
        <v>29</v>
      </c>
      <c r="D317" s="3" t="s">
        <v>30</v>
      </c>
      <c r="E317" s="3" t="s">
        <v>200</v>
      </c>
      <c r="F317" s="3" t="s">
        <v>202</v>
      </c>
      <c r="G317" s="3" t="s">
        <v>204</v>
      </c>
      <c r="H317" s="10">
        <v>269000</v>
      </c>
      <c r="I317" s="10">
        <v>0</v>
      </c>
      <c r="J317" s="103">
        <v>201753</v>
      </c>
      <c r="K317" s="103">
        <v>295000</v>
      </c>
      <c r="L317" s="103">
        <v>295000</v>
      </c>
      <c r="M317" s="10">
        <v>269000</v>
      </c>
      <c r="N317" s="10">
        <v>0</v>
      </c>
      <c r="O317" s="10">
        <v>221247</v>
      </c>
      <c r="P317" s="10">
        <v>269000</v>
      </c>
      <c r="Q317" s="10">
        <v>0</v>
      </c>
      <c r="R317" s="29">
        <f t="shared" si="111"/>
        <v>74.998983050847457</v>
      </c>
      <c r="S317" s="29">
        <f t="shared" si="112"/>
        <v>109.66230985412857</v>
      </c>
    </row>
    <row r="318" spans="1:19" ht="64.5" customHeight="1" x14ac:dyDescent="0.2">
      <c r="A318" s="13" t="s">
        <v>205</v>
      </c>
      <c r="B318" s="14" t="s">
        <v>198</v>
      </c>
      <c r="C318" s="14" t="s">
        <v>29</v>
      </c>
      <c r="D318" s="14" t="s">
        <v>30</v>
      </c>
      <c r="E318" s="14" t="s">
        <v>200</v>
      </c>
      <c r="F318" s="14" t="s">
        <v>88</v>
      </c>
      <c r="G318" s="15" t="s">
        <v>0</v>
      </c>
      <c r="H318" s="16">
        <v>4304300</v>
      </c>
      <c r="I318" s="16">
        <v>0</v>
      </c>
      <c r="J318" s="102">
        <f>J319+J321+J323</f>
        <v>3246862.0799999996</v>
      </c>
      <c r="K318" s="102">
        <f>K319+K321+K323</f>
        <v>4380300</v>
      </c>
      <c r="L318" s="102">
        <f t="shared" ref="L318:O318" si="127">L319+L321+L323</f>
        <v>4380300</v>
      </c>
      <c r="M318" s="16">
        <f t="shared" si="127"/>
        <v>4422900</v>
      </c>
      <c r="N318" s="16">
        <f t="shared" si="127"/>
        <v>0</v>
      </c>
      <c r="O318" s="16">
        <f t="shared" si="127"/>
        <v>3286003.26</v>
      </c>
      <c r="P318" s="16">
        <v>4545300</v>
      </c>
      <c r="Q318" s="16">
        <v>0</v>
      </c>
      <c r="R318" s="37">
        <f t="shared" si="111"/>
        <v>75.017767276213959</v>
      </c>
      <c r="S318" s="37">
        <f t="shared" si="112"/>
        <v>101.20550793460252</v>
      </c>
    </row>
    <row r="319" spans="1:19" ht="127.9" customHeight="1" x14ac:dyDescent="0.2">
      <c r="A319" s="8" t="s">
        <v>41</v>
      </c>
      <c r="B319" s="3" t="s">
        <v>198</v>
      </c>
      <c r="C319" s="3" t="s">
        <v>29</v>
      </c>
      <c r="D319" s="3" t="s">
        <v>30</v>
      </c>
      <c r="E319" s="3" t="s">
        <v>200</v>
      </c>
      <c r="F319" s="3" t="s">
        <v>88</v>
      </c>
      <c r="G319" s="3" t="s">
        <v>42</v>
      </c>
      <c r="H319" s="10">
        <v>3959300</v>
      </c>
      <c r="I319" s="10">
        <v>0</v>
      </c>
      <c r="J319" s="103">
        <f>J320</f>
        <v>3052854.76</v>
      </c>
      <c r="K319" s="103">
        <f>K320</f>
        <v>4035300</v>
      </c>
      <c r="L319" s="103">
        <f>L320</f>
        <v>4035300</v>
      </c>
      <c r="M319" s="10">
        <v>4077900</v>
      </c>
      <c r="N319" s="10">
        <v>0</v>
      </c>
      <c r="O319" s="10">
        <f>O320</f>
        <v>3085233.4</v>
      </c>
      <c r="P319" s="10">
        <v>4200300</v>
      </c>
      <c r="Q319" s="10">
        <v>0</v>
      </c>
      <c r="R319" s="38">
        <f t="shared" si="111"/>
        <v>76.456109830743685</v>
      </c>
      <c r="S319" s="38">
        <f t="shared" si="112"/>
        <v>101.06060204449425</v>
      </c>
    </row>
    <row r="320" spans="1:19" ht="48.95" customHeight="1" x14ac:dyDescent="0.2">
      <c r="A320" s="8" t="s">
        <v>43</v>
      </c>
      <c r="B320" s="3" t="s">
        <v>198</v>
      </c>
      <c r="C320" s="3" t="s">
        <v>29</v>
      </c>
      <c r="D320" s="3" t="s">
        <v>30</v>
      </c>
      <c r="E320" s="3" t="s">
        <v>200</v>
      </c>
      <c r="F320" s="3" t="s">
        <v>88</v>
      </c>
      <c r="G320" s="3" t="s">
        <v>44</v>
      </c>
      <c r="H320" s="10">
        <v>3959300</v>
      </c>
      <c r="I320" s="10">
        <v>0</v>
      </c>
      <c r="J320" s="103">
        <v>3052854.76</v>
      </c>
      <c r="K320" s="103">
        <v>4035300</v>
      </c>
      <c r="L320" s="103">
        <v>4035300</v>
      </c>
      <c r="M320" s="10">
        <v>4077900</v>
      </c>
      <c r="N320" s="10">
        <v>0</v>
      </c>
      <c r="O320" s="10">
        <v>3085233.4</v>
      </c>
      <c r="P320" s="10">
        <v>4200300</v>
      </c>
      <c r="Q320" s="10">
        <v>0</v>
      </c>
      <c r="R320" s="38">
        <f t="shared" si="111"/>
        <v>76.456109830743685</v>
      </c>
      <c r="S320" s="38">
        <f t="shared" si="112"/>
        <v>101.06060204449425</v>
      </c>
    </row>
    <row r="321" spans="1:19" ht="48.95" customHeight="1" x14ac:dyDescent="0.2">
      <c r="A321" s="8" t="s">
        <v>45</v>
      </c>
      <c r="B321" s="3" t="s">
        <v>198</v>
      </c>
      <c r="C321" s="3" t="s">
        <v>29</v>
      </c>
      <c r="D321" s="3" t="s">
        <v>30</v>
      </c>
      <c r="E321" s="3" t="s">
        <v>200</v>
      </c>
      <c r="F321" s="3" t="s">
        <v>88</v>
      </c>
      <c r="G321" s="3" t="s">
        <v>46</v>
      </c>
      <c r="H321" s="10">
        <v>342100</v>
      </c>
      <c r="I321" s="10">
        <v>0</v>
      </c>
      <c r="J321" s="103">
        <f>J322</f>
        <v>193618.32</v>
      </c>
      <c r="K321" s="103">
        <v>342100</v>
      </c>
      <c r="L321" s="103">
        <v>342100</v>
      </c>
      <c r="M321" s="10">
        <v>342100</v>
      </c>
      <c r="N321" s="10">
        <v>0</v>
      </c>
      <c r="O321" s="10">
        <f>O322</f>
        <v>200210.86</v>
      </c>
      <c r="P321" s="10">
        <v>342100</v>
      </c>
      <c r="Q321" s="10">
        <v>0</v>
      </c>
      <c r="R321" s="38">
        <f t="shared" si="111"/>
        <v>58.524074831920494</v>
      </c>
      <c r="S321" s="38">
        <f t="shared" si="112"/>
        <v>103.40491540263336</v>
      </c>
    </row>
    <row r="322" spans="1:19" ht="64.5" customHeight="1" x14ac:dyDescent="0.2">
      <c r="A322" s="8" t="s">
        <v>47</v>
      </c>
      <c r="B322" s="3" t="s">
        <v>198</v>
      </c>
      <c r="C322" s="3" t="s">
        <v>29</v>
      </c>
      <c r="D322" s="3" t="s">
        <v>30</v>
      </c>
      <c r="E322" s="3" t="s">
        <v>200</v>
      </c>
      <c r="F322" s="3" t="s">
        <v>88</v>
      </c>
      <c r="G322" s="3" t="s">
        <v>48</v>
      </c>
      <c r="H322" s="10">
        <v>342100</v>
      </c>
      <c r="I322" s="10">
        <v>0</v>
      </c>
      <c r="J322" s="103">
        <v>193618.32</v>
      </c>
      <c r="K322" s="103">
        <v>342100</v>
      </c>
      <c r="L322" s="103">
        <v>342100</v>
      </c>
      <c r="M322" s="10">
        <v>342100</v>
      </c>
      <c r="N322" s="10">
        <v>0</v>
      </c>
      <c r="O322" s="10">
        <v>200210.86</v>
      </c>
      <c r="P322" s="10">
        <v>342100</v>
      </c>
      <c r="Q322" s="10">
        <v>0</v>
      </c>
      <c r="R322" s="38">
        <f t="shared" si="111"/>
        <v>58.524074831920494</v>
      </c>
      <c r="S322" s="38">
        <f t="shared" si="112"/>
        <v>103.40491540263336</v>
      </c>
    </row>
    <row r="323" spans="1:19" ht="21" customHeight="1" x14ac:dyDescent="0.2">
      <c r="A323" s="8" t="s">
        <v>89</v>
      </c>
      <c r="B323" s="3" t="s">
        <v>198</v>
      </c>
      <c r="C323" s="3" t="s">
        <v>29</v>
      </c>
      <c r="D323" s="3" t="s">
        <v>30</v>
      </c>
      <c r="E323" s="3" t="s">
        <v>200</v>
      </c>
      <c r="F323" s="3" t="s">
        <v>88</v>
      </c>
      <c r="G323" s="3" t="s">
        <v>90</v>
      </c>
      <c r="H323" s="10">
        <v>2900</v>
      </c>
      <c r="I323" s="10">
        <v>0</v>
      </c>
      <c r="J323" s="103">
        <f>J324</f>
        <v>389</v>
      </c>
      <c r="K323" s="103">
        <v>2900</v>
      </c>
      <c r="L323" s="103">
        <v>2900</v>
      </c>
      <c r="M323" s="10">
        <v>2900</v>
      </c>
      <c r="N323" s="10">
        <v>0</v>
      </c>
      <c r="O323" s="24">
        <f>O324</f>
        <v>559</v>
      </c>
      <c r="P323" s="10">
        <v>2900</v>
      </c>
      <c r="Q323" s="10">
        <v>0</v>
      </c>
      <c r="R323" s="38">
        <f t="shared" si="111"/>
        <v>19.27586206896552</v>
      </c>
      <c r="S323" s="38">
        <f t="shared" si="112"/>
        <v>143.70179948586119</v>
      </c>
    </row>
    <row r="324" spans="1:19" ht="32.25" customHeight="1" x14ac:dyDescent="0.2">
      <c r="A324" s="8" t="s">
        <v>91</v>
      </c>
      <c r="B324" s="3" t="s">
        <v>198</v>
      </c>
      <c r="C324" s="3" t="s">
        <v>29</v>
      </c>
      <c r="D324" s="3" t="s">
        <v>30</v>
      </c>
      <c r="E324" s="3" t="s">
        <v>200</v>
      </c>
      <c r="F324" s="3" t="s">
        <v>88</v>
      </c>
      <c r="G324" s="3" t="s">
        <v>92</v>
      </c>
      <c r="H324" s="10">
        <v>2900</v>
      </c>
      <c r="I324" s="10">
        <v>0</v>
      </c>
      <c r="J324" s="103">
        <v>389</v>
      </c>
      <c r="K324" s="103">
        <v>2900</v>
      </c>
      <c r="L324" s="103">
        <v>2900</v>
      </c>
      <c r="M324" s="10">
        <v>2900</v>
      </c>
      <c r="N324" s="10">
        <v>0</v>
      </c>
      <c r="O324" s="10">
        <v>559</v>
      </c>
      <c r="P324" s="10">
        <v>2900</v>
      </c>
      <c r="Q324" s="10">
        <v>0</v>
      </c>
      <c r="R324" s="29">
        <f t="shared" si="111"/>
        <v>19.27586206896552</v>
      </c>
      <c r="S324" s="29">
        <f t="shared" si="112"/>
        <v>143.70179948586119</v>
      </c>
    </row>
    <row r="325" spans="1:19" ht="48.95" customHeight="1" x14ac:dyDescent="0.2">
      <c r="A325" s="13" t="s">
        <v>206</v>
      </c>
      <c r="B325" s="14" t="s">
        <v>198</v>
      </c>
      <c r="C325" s="14" t="s">
        <v>29</v>
      </c>
      <c r="D325" s="14" t="s">
        <v>30</v>
      </c>
      <c r="E325" s="14" t="s">
        <v>200</v>
      </c>
      <c r="F325" s="14" t="s">
        <v>207</v>
      </c>
      <c r="G325" s="15" t="s">
        <v>0</v>
      </c>
      <c r="H325" s="16">
        <v>3000000</v>
      </c>
      <c r="I325" s="16">
        <v>0</v>
      </c>
      <c r="J325" s="102">
        <f>J326</f>
        <v>3929334</v>
      </c>
      <c r="K325" s="102">
        <f>K326</f>
        <v>4000000</v>
      </c>
      <c r="L325" s="102">
        <f t="shared" ref="L325:O325" si="128">L326</f>
        <v>4000000</v>
      </c>
      <c r="M325" s="16">
        <f t="shared" si="128"/>
        <v>2000000</v>
      </c>
      <c r="N325" s="16">
        <f t="shared" si="128"/>
        <v>0</v>
      </c>
      <c r="O325" s="16">
        <f t="shared" si="128"/>
        <v>2774167</v>
      </c>
      <c r="P325" s="16">
        <v>2000000</v>
      </c>
      <c r="Q325" s="16">
        <v>0</v>
      </c>
      <c r="R325" s="29">
        <f t="shared" si="111"/>
        <v>69.354174999999998</v>
      </c>
      <c r="S325" s="29">
        <f t="shared" si="112"/>
        <v>70.601455615633597</v>
      </c>
    </row>
    <row r="326" spans="1:19" ht="21.75" customHeight="1" x14ac:dyDescent="0.2">
      <c r="A326" s="8" t="s">
        <v>49</v>
      </c>
      <c r="B326" s="3" t="s">
        <v>198</v>
      </c>
      <c r="C326" s="3" t="s">
        <v>29</v>
      </c>
      <c r="D326" s="3" t="s">
        <v>30</v>
      </c>
      <c r="E326" s="3" t="s">
        <v>200</v>
      </c>
      <c r="F326" s="3" t="s">
        <v>207</v>
      </c>
      <c r="G326" s="3" t="s">
        <v>50</v>
      </c>
      <c r="H326" s="10">
        <v>3000000</v>
      </c>
      <c r="I326" s="10">
        <v>0</v>
      </c>
      <c r="J326" s="103">
        <f>J327</f>
        <v>3929334</v>
      </c>
      <c r="K326" s="103">
        <f>K327</f>
        <v>4000000</v>
      </c>
      <c r="L326" s="103">
        <f t="shared" ref="L326:O326" si="129">L327</f>
        <v>4000000</v>
      </c>
      <c r="M326" s="10">
        <f t="shared" si="129"/>
        <v>2000000</v>
      </c>
      <c r="N326" s="10">
        <f t="shared" si="129"/>
        <v>0</v>
      </c>
      <c r="O326" s="10">
        <f t="shared" si="129"/>
        <v>2774167</v>
      </c>
      <c r="P326" s="10">
        <v>2000000</v>
      </c>
      <c r="Q326" s="10">
        <v>0</v>
      </c>
      <c r="R326" s="29">
        <f t="shared" si="111"/>
        <v>69.354174999999998</v>
      </c>
      <c r="S326" s="29">
        <f t="shared" si="112"/>
        <v>70.601455615633597</v>
      </c>
    </row>
    <row r="327" spans="1:19" ht="21.75" customHeight="1" x14ac:dyDescent="0.2">
      <c r="A327" s="8" t="s">
        <v>203</v>
      </c>
      <c r="B327" s="3" t="s">
        <v>198</v>
      </c>
      <c r="C327" s="3" t="s">
        <v>29</v>
      </c>
      <c r="D327" s="3" t="s">
        <v>30</v>
      </c>
      <c r="E327" s="3" t="s">
        <v>200</v>
      </c>
      <c r="F327" s="3" t="s">
        <v>207</v>
      </c>
      <c r="G327" s="3" t="s">
        <v>204</v>
      </c>
      <c r="H327" s="10">
        <v>3000000</v>
      </c>
      <c r="I327" s="10">
        <v>0</v>
      </c>
      <c r="J327" s="103">
        <v>3929334</v>
      </c>
      <c r="K327" s="103">
        <v>4000000</v>
      </c>
      <c r="L327" s="103">
        <v>4000000</v>
      </c>
      <c r="M327" s="10">
        <v>2000000</v>
      </c>
      <c r="N327" s="10">
        <v>0</v>
      </c>
      <c r="O327" s="10">
        <v>2774167</v>
      </c>
      <c r="P327" s="10">
        <v>2000000</v>
      </c>
      <c r="Q327" s="10">
        <v>0</v>
      </c>
      <c r="R327" s="29">
        <f t="shared" si="111"/>
        <v>69.354174999999998</v>
      </c>
      <c r="S327" s="29">
        <f t="shared" si="112"/>
        <v>70.601455615633597</v>
      </c>
    </row>
    <row r="328" spans="1:19" ht="22.5" customHeight="1" x14ac:dyDescent="0.2">
      <c r="A328" s="4" t="s">
        <v>208</v>
      </c>
      <c r="B328" s="5" t="s">
        <v>209</v>
      </c>
      <c r="C328" s="11" t="s">
        <v>0</v>
      </c>
      <c r="D328" s="11" t="s">
        <v>0</v>
      </c>
      <c r="E328" s="11" t="s">
        <v>0</v>
      </c>
      <c r="F328" s="11" t="s">
        <v>0</v>
      </c>
      <c r="G328" s="11" t="s">
        <v>0</v>
      </c>
      <c r="H328" s="7">
        <v>1348659</v>
      </c>
      <c r="I328" s="7">
        <v>20000</v>
      </c>
      <c r="J328" s="101">
        <f>J340+J348+J329</f>
        <v>943947.26</v>
      </c>
      <c r="K328" s="101">
        <f>K337+K340+K348</f>
        <v>1414260</v>
      </c>
      <c r="L328" s="101">
        <f>L337+L340+L348</f>
        <v>1364260</v>
      </c>
      <c r="M328" s="7">
        <v>2808201</v>
      </c>
      <c r="N328" s="7">
        <v>0</v>
      </c>
      <c r="O328" s="7">
        <f>O340+O348</f>
        <v>924097.29</v>
      </c>
      <c r="P328" s="7">
        <v>4172632</v>
      </c>
      <c r="Q328" s="7">
        <v>0</v>
      </c>
      <c r="R328" s="29">
        <f t="shared" si="111"/>
        <v>67.736156597715976</v>
      </c>
      <c r="S328" s="29">
        <f t="shared" si="112"/>
        <v>97.897131456263779</v>
      </c>
    </row>
    <row r="329" spans="1:19" ht="38.25" customHeight="1" x14ac:dyDescent="0.2">
      <c r="A329" s="13" t="s">
        <v>28</v>
      </c>
      <c r="B329" s="14">
        <v>70</v>
      </c>
      <c r="C329" s="23">
        <v>0</v>
      </c>
      <c r="D329" s="23" t="s">
        <v>30</v>
      </c>
      <c r="E329" s="23" t="s">
        <v>31</v>
      </c>
      <c r="F329" s="23"/>
      <c r="G329" s="11"/>
      <c r="H329" s="7"/>
      <c r="I329" s="7"/>
      <c r="J329" s="101">
        <f>J330</f>
        <v>66820</v>
      </c>
      <c r="K329" s="101"/>
      <c r="L329" s="101"/>
      <c r="M329" s="7"/>
      <c r="N329" s="7"/>
      <c r="O329" s="7"/>
      <c r="P329" s="7"/>
      <c r="Q329" s="7"/>
      <c r="R329" s="29"/>
      <c r="S329" s="29"/>
    </row>
    <row r="330" spans="1:19" ht="162" customHeight="1" x14ac:dyDescent="0.2">
      <c r="A330" s="13" t="s">
        <v>258</v>
      </c>
      <c r="B330" s="14">
        <v>70</v>
      </c>
      <c r="C330" s="14" t="s">
        <v>29</v>
      </c>
      <c r="D330" s="14" t="s">
        <v>30</v>
      </c>
      <c r="E330" s="14" t="s">
        <v>31</v>
      </c>
      <c r="F330" s="14">
        <v>58530</v>
      </c>
      <c r="G330" s="14"/>
      <c r="H330" s="7"/>
      <c r="I330" s="7"/>
      <c r="J330" s="101">
        <f>J331</f>
        <v>66820</v>
      </c>
      <c r="K330" s="101"/>
      <c r="L330" s="101"/>
      <c r="M330" s="7"/>
      <c r="N330" s="7"/>
      <c r="O330" s="7"/>
      <c r="P330" s="7"/>
      <c r="Q330" s="7"/>
      <c r="R330" s="29"/>
      <c r="S330" s="29"/>
    </row>
    <row r="331" spans="1:19" ht="57.75" customHeight="1" x14ac:dyDescent="0.2">
      <c r="A331" s="25" t="s">
        <v>45</v>
      </c>
      <c r="B331" s="26">
        <v>70</v>
      </c>
      <c r="C331" s="26" t="s">
        <v>29</v>
      </c>
      <c r="D331" s="26" t="s">
        <v>30</v>
      </c>
      <c r="E331" s="26" t="s">
        <v>31</v>
      </c>
      <c r="F331" s="26">
        <v>58530</v>
      </c>
      <c r="G331" s="26">
        <v>200</v>
      </c>
      <c r="H331" s="7"/>
      <c r="I331" s="7"/>
      <c r="J331" s="101">
        <f>J332</f>
        <v>66820</v>
      </c>
      <c r="K331" s="101"/>
      <c r="L331" s="101"/>
      <c r="M331" s="7"/>
      <c r="N331" s="7"/>
      <c r="O331" s="7"/>
      <c r="P331" s="7"/>
      <c r="Q331" s="7"/>
      <c r="R331" s="29"/>
      <c r="S331" s="29"/>
    </row>
    <row r="332" spans="1:19" ht="53.25" customHeight="1" x14ac:dyDescent="0.2">
      <c r="A332" s="25" t="s">
        <v>47</v>
      </c>
      <c r="B332" s="26">
        <v>70</v>
      </c>
      <c r="C332" s="26" t="s">
        <v>29</v>
      </c>
      <c r="D332" s="26" t="s">
        <v>30</v>
      </c>
      <c r="E332" s="26" t="s">
        <v>31</v>
      </c>
      <c r="F332" s="26">
        <v>58530</v>
      </c>
      <c r="G332" s="26">
        <v>240</v>
      </c>
      <c r="H332" s="7"/>
      <c r="I332" s="7"/>
      <c r="J332" s="101">
        <v>66820</v>
      </c>
      <c r="K332" s="101"/>
      <c r="L332" s="101"/>
      <c r="M332" s="7"/>
      <c r="N332" s="7"/>
      <c r="O332" s="7"/>
      <c r="P332" s="7"/>
      <c r="Q332" s="7"/>
      <c r="R332" s="29"/>
      <c r="S332" s="29"/>
    </row>
    <row r="333" spans="1:19" ht="45" customHeight="1" x14ac:dyDescent="0.2">
      <c r="A333" s="4" t="s">
        <v>199</v>
      </c>
      <c r="B333" s="5" t="s">
        <v>209</v>
      </c>
      <c r="C333" s="5" t="s">
        <v>29</v>
      </c>
      <c r="D333" s="5" t="s">
        <v>30</v>
      </c>
      <c r="E333" s="5" t="s">
        <v>200</v>
      </c>
      <c r="F333" s="6" t="s">
        <v>0</v>
      </c>
      <c r="G333" s="6" t="s">
        <v>0</v>
      </c>
      <c r="H333" s="7">
        <v>150000</v>
      </c>
      <c r="I333" s="7">
        <v>0</v>
      </c>
      <c r="J333" s="101"/>
      <c r="K333" s="101">
        <v>150000</v>
      </c>
      <c r="L333" s="101">
        <f>L337</f>
        <v>100000</v>
      </c>
      <c r="M333" s="7">
        <v>1571000</v>
      </c>
      <c r="N333" s="7">
        <v>0</v>
      </c>
      <c r="O333" s="7"/>
      <c r="P333" s="7">
        <v>2886000</v>
      </c>
      <c r="Q333" s="7">
        <v>0</v>
      </c>
      <c r="R333" s="29">
        <f t="shared" si="111"/>
        <v>0</v>
      </c>
      <c r="S333" s="29" t="e">
        <f t="shared" si="112"/>
        <v>#DIV/0!</v>
      </c>
    </row>
    <row r="334" spans="1:19" ht="20.25" hidden="1" customHeight="1" x14ac:dyDescent="0.2">
      <c r="A334" s="13" t="s">
        <v>210</v>
      </c>
      <c r="B334" s="14" t="s">
        <v>209</v>
      </c>
      <c r="C334" s="14" t="s">
        <v>29</v>
      </c>
      <c r="D334" s="14" t="s">
        <v>30</v>
      </c>
      <c r="E334" s="14" t="s">
        <v>200</v>
      </c>
      <c r="F334" s="14" t="s">
        <v>211</v>
      </c>
      <c r="G334" s="15" t="s">
        <v>0</v>
      </c>
      <c r="H334" s="16">
        <v>0</v>
      </c>
      <c r="I334" s="16">
        <v>0</v>
      </c>
      <c r="J334" s="102"/>
      <c r="K334" s="102"/>
      <c r="L334" s="102">
        <v>0</v>
      </c>
      <c r="M334" s="16">
        <v>1421000</v>
      </c>
      <c r="N334" s="16">
        <v>0</v>
      </c>
      <c r="O334" s="16"/>
      <c r="P334" s="16">
        <v>2736000</v>
      </c>
      <c r="Q334" s="16">
        <v>0</v>
      </c>
      <c r="R334" s="29" t="e">
        <f t="shared" si="111"/>
        <v>#DIV/0!</v>
      </c>
      <c r="S334" s="29" t="e">
        <f t="shared" si="112"/>
        <v>#DIV/0!</v>
      </c>
    </row>
    <row r="335" spans="1:19" ht="20.25" hidden="1" customHeight="1" x14ac:dyDescent="0.2">
      <c r="A335" s="8" t="s">
        <v>89</v>
      </c>
      <c r="B335" s="3" t="s">
        <v>209</v>
      </c>
      <c r="C335" s="3" t="s">
        <v>29</v>
      </c>
      <c r="D335" s="3" t="s">
        <v>30</v>
      </c>
      <c r="E335" s="3" t="s">
        <v>200</v>
      </c>
      <c r="F335" s="3" t="s">
        <v>211</v>
      </c>
      <c r="G335" s="3" t="s">
        <v>90</v>
      </c>
      <c r="H335" s="10">
        <v>0</v>
      </c>
      <c r="I335" s="10">
        <v>0</v>
      </c>
      <c r="J335" s="103"/>
      <c r="K335" s="103"/>
      <c r="L335" s="103">
        <v>0</v>
      </c>
      <c r="M335" s="10">
        <v>1421000</v>
      </c>
      <c r="N335" s="10">
        <v>0</v>
      </c>
      <c r="O335" s="10"/>
      <c r="P335" s="10">
        <v>2736000</v>
      </c>
      <c r="Q335" s="10">
        <v>0</v>
      </c>
      <c r="R335" s="29" t="e">
        <f t="shared" si="111"/>
        <v>#DIV/0!</v>
      </c>
      <c r="S335" s="29" t="e">
        <f t="shared" si="112"/>
        <v>#DIV/0!</v>
      </c>
    </row>
    <row r="336" spans="1:19" ht="27" hidden="1" customHeight="1" x14ac:dyDescent="0.2">
      <c r="A336" s="8" t="s">
        <v>212</v>
      </c>
      <c r="B336" s="3" t="s">
        <v>209</v>
      </c>
      <c r="C336" s="3" t="s">
        <v>29</v>
      </c>
      <c r="D336" s="3" t="s">
        <v>30</v>
      </c>
      <c r="E336" s="3" t="s">
        <v>200</v>
      </c>
      <c r="F336" s="3" t="s">
        <v>211</v>
      </c>
      <c r="G336" s="3" t="s">
        <v>213</v>
      </c>
      <c r="H336" s="10">
        <v>0</v>
      </c>
      <c r="I336" s="10">
        <v>0</v>
      </c>
      <c r="J336" s="103"/>
      <c r="K336" s="103"/>
      <c r="L336" s="103">
        <v>0</v>
      </c>
      <c r="M336" s="10">
        <v>1421000</v>
      </c>
      <c r="N336" s="10">
        <v>0</v>
      </c>
      <c r="O336" s="10"/>
      <c r="P336" s="10">
        <v>2736000</v>
      </c>
      <c r="Q336" s="10">
        <v>0</v>
      </c>
      <c r="R336" s="29" t="e">
        <f t="shared" si="111"/>
        <v>#DIV/0!</v>
      </c>
      <c r="S336" s="29" t="e">
        <f t="shared" si="112"/>
        <v>#DIV/0!</v>
      </c>
    </row>
    <row r="337" spans="1:19" ht="32.25" customHeight="1" x14ac:dyDescent="0.2">
      <c r="A337" s="13" t="s">
        <v>214</v>
      </c>
      <c r="B337" s="14" t="s">
        <v>209</v>
      </c>
      <c r="C337" s="14" t="s">
        <v>29</v>
      </c>
      <c r="D337" s="14" t="s">
        <v>30</v>
      </c>
      <c r="E337" s="14" t="s">
        <v>200</v>
      </c>
      <c r="F337" s="14" t="s">
        <v>215</v>
      </c>
      <c r="G337" s="15" t="s">
        <v>0</v>
      </c>
      <c r="H337" s="16">
        <v>150000</v>
      </c>
      <c r="I337" s="16">
        <v>0</v>
      </c>
      <c r="J337" s="102"/>
      <c r="K337" s="102">
        <v>150000</v>
      </c>
      <c r="L337" s="102">
        <f>L339</f>
        <v>100000</v>
      </c>
      <c r="M337" s="16">
        <v>150000</v>
      </c>
      <c r="N337" s="16">
        <v>0</v>
      </c>
      <c r="O337" s="16"/>
      <c r="P337" s="16">
        <v>150000</v>
      </c>
      <c r="Q337" s="16">
        <v>0</v>
      </c>
      <c r="R337" s="29">
        <f t="shared" si="111"/>
        <v>0</v>
      </c>
      <c r="S337" s="29" t="e">
        <f t="shared" si="112"/>
        <v>#DIV/0!</v>
      </c>
    </row>
    <row r="338" spans="1:19" ht="15" customHeight="1" x14ac:dyDescent="0.2">
      <c r="A338" s="8" t="s">
        <v>89</v>
      </c>
      <c r="B338" s="3" t="s">
        <v>209</v>
      </c>
      <c r="C338" s="3" t="s">
        <v>29</v>
      </c>
      <c r="D338" s="3" t="s">
        <v>30</v>
      </c>
      <c r="E338" s="3" t="s">
        <v>200</v>
      </c>
      <c r="F338" s="3" t="s">
        <v>215</v>
      </c>
      <c r="G338" s="3" t="s">
        <v>90</v>
      </c>
      <c r="H338" s="10">
        <v>150000</v>
      </c>
      <c r="I338" s="10">
        <v>0</v>
      </c>
      <c r="J338" s="103"/>
      <c r="K338" s="103">
        <v>150000</v>
      </c>
      <c r="L338" s="103">
        <v>100000</v>
      </c>
      <c r="M338" s="10">
        <v>150000</v>
      </c>
      <c r="N338" s="10">
        <v>0</v>
      </c>
      <c r="O338" s="10"/>
      <c r="P338" s="10">
        <v>150000</v>
      </c>
      <c r="Q338" s="10">
        <v>0</v>
      </c>
      <c r="R338" s="38">
        <f t="shared" si="111"/>
        <v>0</v>
      </c>
      <c r="S338" s="38" t="e">
        <f t="shared" si="112"/>
        <v>#DIV/0!</v>
      </c>
    </row>
    <row r="339" spans="1:19" ht="15" customHeight="1" x14ac:dyDescent="0.2">
      <c r="A339" s="8" t="s">
        <v>212</v>
      </c>
      <c r="B339" s="3" t="s">
        <v>209</v>
      </c>
      <c r="C339" s="3" t="s">
        <v>29</v>
      </c>
      <c r="D339" s="3" t="s">
        <v>30</v>
      </c>
      <c r="E339" s="3" t="s">
        <v>200</v>
      </c>
      <c r="F339" s="3" t="s">
        <v>215</v>
      </c>
      <c r="G339" s="3" t="s">
        <v>213</v>
      </c>
      <c r="H339" s="10">
        <v>150000</v>
      </c>
      <c r="I339" s="10">
        <v>0</v>
      </c>
      <c r="J339" s="103"/>
      <c r="K339" s="103">
        <v>150000</v>
      </c>
      <c r="L339" s="103">
        <v>100000</v>
      </c>
      <c r="M339" s="10">
        <v>150000</v>
      </c>
      <c r="N339" s="10">
        <v>0</v>
      </c>
      <c r="O339" s="10"/>
      <c r="P339" s="10">
        <v>150000</v>
      </c>
      <c r="Q339" s="10">
        <v>0</v>
      </c>
      <c r="R339" s="38">
        <f t="shared" si="111"/>
        <v>0</v>
      </c>
      <c r="S339" s="38" t="e">
        <f t="shared" si="112"/>
        <v>#DIV/0!</v>
      </c>
    </row>
    <row r="340" spans="1:19" ht="32.25" customHeight="1" x14ac:dyDescent="0.2">
      <c r="A340" s="4" t="s">
        <v>216</v>
      </c>
      <c r="B340" s="5" t="s">
        <v>209</v>
      </c>
      <c r="C340" s="5" t="s">
        <v>29</v>
      </c>
      <c r="D340" s="5" t="s">
        <v>30</v>
      </c>
      <c r="E340" s="5" t="s">
        <v>217</v>
      </c>
      <c r="F340" s="6" t="s">
        <v>0</v>
      </c>
      <c r="G340" s="6" t="s">
        <v>0</v>
      </c>
      <c r="H340" s="7">
        <v>407743</v>
      </c>
      <c r="I340" s="7">
        <v>20000</v>
      </c>
      <c r="J340" s="101">
        <f>J341</f>
        <v>348237.77</v>
      </c>
      <c r="K340" s="101">
        <f>K341</f>
        <v>438671</v>
      </c>
      <c r="L340" s="101">
        <f>L341</f>
        <v>438671</v>
      </c>
      <c r="M340" s="7">
        <v>419590</v>
      </c>
      <c r="N340" s="7">
        <v>0</v>
      </c>
      <c r="O340" s="7">
        <f>O341</f>
        <v>325652.69</v>
      </c>
      <c r="P340" s="7">
        <v>436485</v>
      </c>
      <c r="Q340" s="7">
        <v>0</v>
      </c>
      <c r="R340" s="29">
        <f t="shared" si="111"/>
        <v>74.236202073991677</v>
      </c>
      <c r="S340" s="29">
        <f t="shared" si="112"/>
        <v>93.51446570542879</v>
      </c>
    </row>
    <row r="341" spans="1:19" ht="61.5" customHeight="1" x14ac:dyDescent="0.2">
      <c r="A341" s="13" t="s">
        <v>87</v>
      </c>
      <c r="B341" s="14" t="s">
        <v>209</v>
      </c>
      <c r="C341" s="14" t="s">
        <v>29</v>
      </c>
      <c r="D341" s="14" t="s">
        <v>30</v>
      </c>
      <c r="E341" s="14" t="s">
        <v>217</v>
      </c>
      <c r="F341" s="14" t="s">
        <v>88</v>
      </c>
      <c r="G341" s="15" t="s">
        <v>0</v>
      </c>
      <c r="H341" s="16">
        <v>407743</v>
      </c>
      <c r="I341" s="16">
        <v>20000</v>
      </c>
      <c r="J341" s="102">
        <f>J342+J344+J346</f>
        <v>348237.77</v>
      </c>
      <c r="K341" s="102">
        <f>K342+K344+K346</f>
        <v>438671</v>
      </c>
      <c r="L341" s="102">
        <f>L342+L344+L346</f>
        <v>438671</v>
      </c>
      <c r="M341" s="16">
        <v>419590</v>
      </c>
      <c r="N341" s="16">
        <v>0</v>
      </c>
      <c r="O341" s="16">
        <f>O342+O344</f>
        <v>325652.69</v>
      </c>
      <c r="P341" s="10">
        <v>436485</v>
      </c>
      <c r="Q341" s="10">
        <v>0</v>
      </c>
      <c r="R341" s="29">
        <f t="shared" si="111"/>
        <v>74.236202073991677</v>
      </c>
      <c r="S341" s="29">
        <f t="shared" si="112"/>
        <v>93.51446570542879</v>
      </c>
    </row>
    <row r="342" spans="1:19" ht="127.9" customHeight="1" x14ac:dyDescent="0.2">
      <c r="A342" s="8" t="s">
        <v>41</v>
      </c>
      <c r="B342" s="3" t="s">
        <v>209</v>
      </c>
      <c r="C342" s="3" t="s">
        <v>29</v>
      </c>
      <c r="D342" s="3" t="s">
        <v>30</v>
      </c>
      <c r="E342" s="3" t="s">
        <v>217</v>
      </c>
      <c r="F342" s="3" t="s">
        <v>88</v>
      </c>
      <c r="G342" s="3" t="s">
        <v>42</v>
      </c>
      <c r="H342" s="10">
        <v>377443</v>
      </c>
      <c r="I342" s="10">
        <v>0</v>
      </c>
      <c r="J342" s="103">
        <f>J343</f>
        <v>315048.46000000002</v>
      </c>
      <c r="K342" s="103">
        <f>K343</f>
        <v>413471</v>
      </c>
      <c r="L342" s="103">
        <f t="shared" ref="L342:O342" si="130">L343</f>
        <v>413471</v>
      </c>
      <c r="M342" s="10">
        <f t="shared" si="130"/>
        <v>389690</v>
      </c>
      <c r="N342" s="10">
        <f t="shared" si="130"/>
        <v>0</v>
      </c>
      <c r="O342" s="10">
        <f t="shared" si="130"/>
        <v>313475.07</v>
      </c>
      <c r="P342" s="10">
        <v>405285</v>
      </c>
      <c r="Q342" s="10">
        <v>0</v>
      </c>
      <c r="R342" s="38">
        <f t="shared" si="111"/>
        <v>75.81549129201322</v>
      </c>
      <c r="S342" s="38">
        <f t="shared" si="112"/>
        <v>99.500587941296388</v>
      </c>
    </row>
    <row r="343" spans="1:19" ht="48.95" customHeight="1" x14ac:dyDescent="0.2">
      <c r="A343" s="8" t="s">
        <v>43</v>
      </c>
      <c r="B343" s="3" t="s">
        <v>209</v>
      </c>
      <c r="C343" s="3" t="s">
        <v>29</v>
      </c>
      <c r="D343" s="3" t="s">
        <v>30</v>
      </c>
      <c r="E343" s="3" t="s">
        <v>217</v>
      </c>
      <c r="F343" s="3" t="s">
        <v>88</v>
      </c>
      <c r="G343" s="3" t="s">
        <v>44</v>
      </c>
      <c r="H343" s="10">
        <v>377443</v>
      </c>
      <c r="I343" s="10">
        <v>0</v>
      </c>
      <c r="J343" s="103">
        <v>315048.46000000002</v>
      </c>
      <c r="K343" s="103">
        <v>413471</v>
      </c>
      <c r="L343" s="103">
        <v>413471</v>
      </c>
      <c r="M343" s="10">
        <v>389690</v>
      </c>
      <c r="N343" s="10">
        <v>0</v>
      </c>
      <c r="O343" s="10">
        <v>313475.07</v>
      </c>
      <c r="P343" s="10">
        <v>405285</v>
      </c>
      <c r="Q343" s="10">
        <v>0</v>
      </c>
      <c r="R343" s="38">
        <f t="shared" si="111"/>
        <v>75.81549129201322</v>
      </c>
      <c r="S343" s="38">
        <f t="shared" si="112"/>
        <v>99.500587941296388</v>
      </c>
    </row>
    <row r="344" spans="1:19" ht="48.95" customHeight="1" x14ac:dyDescent="0.2">
      <c r="A344" s="8" t="s">
        <v>45</v>
      </c>
      <c r="B344" s="3" t="s">
        <v>209</v>
      </c>
      <c r="C344" s="3" t="s">
        <v>29</v>
      </c>
      <c r="D344" s="3" t="s">
        <v>30</v>
      </c>
      <c r="E344" s="3" t="s">
        <v>217</v>
      </c>
      <c r="F344" s="3" t="s">
        <v>88</v>
      </c>
      <c r="G344" s="3" t="s">
        <v>46</v>
      </c>
      <c r="H344" s="10">
        <v>30000</v>
      </c>
      <c r="I344" s="10">
        <v>20000</v>
      </c>
      <c r="J344" s="103">
        <f>J345</f>
        <v>33095.51</v>
      </c>
      <c r="K344" s="103">
        <f>K345</f>
        <v>25000</v>
      </c>
      <c r="L344" s="103">
        <f>L345</f>
        <v>25000</v>
      </c>
      <c r="M344" s="10">
        <v>29600</v>
      </c>
      <c r="N344" s="10">
        <v>0</v>
      </c>
      <c r="O344" s="10">
        <f>O345</f>
        <v>12177.62</v>
      </c>
      <c r="P344" s="10">
        <v>30900</v>
      </c>
      <c r="Q344" s="10">
        <v>0</v>
      </c>
      <c r="R344" s="38">
        <f t="shared" si="111"/>
        <v>48.710480000000004</v>
      </c>
      <c r="S344" s="38">
        <f t="shared" si="112"/>
        <v>36.795384026413252</v>
      </c>
    </row>
    <row r="345" spans="1:19" ht="64.5" customHeight="1" x14ac:dyDescent="0.2">
      <c r="A345" s="8" t="s">
        <v>47</v>
      </c>
      <c r="B345" s="3" t="s">
        <v>209</v>
      </c>
      <c r="C345" s="3" t="s">
        <v>29</v>
      </c>
      <c r="D345" s="3" t="s">
        <v>30</v>
      </c>
      <c r="E345" s="3" t="s">
        <v>217</v>
      </c>
      <c r="F345" s="3" t="s">
        <v>88</v>
      </c>
      <c r="G345" s="3" t="s">
        <v>48</v>
      </c>
      <c r="H345" s="10">
        <v>30000</v>
      </c>
      <c r="I345" s="10">
        <v>20000</v>
      </c>
      <c r="J345" s="103">
        <v>33095.51</v>
      </c>
      <c r="K345" s="103">
        <v>25000</v>
      </c>
      <c r="L345" s="103">
        <v>25000</v>
      </c>
      <c r="M345" s="10">
        <v>29600</v>
      </c>
      <c r="N345" s="10">
        <v>0</v>
      </c>
      <c r="O345" s="10">
        <v>12177.62</v>
      </c>
      <c r="P345" s="10">
        <v>30900</v>
      </c>
      <c r="Q345" s="10">
        <v>0</v>
      </c>
      <c r="R345" s="38">
        <f t="shared" si="111"/>
        <v>48.710480000000004</v>
      </c>
      <c r="S345" s="38">
        <f t="shared" si="112"/>
        <v>36.795384026413252</v>
      </c>
    </row>
    <row r="346" spans="1:19" ht="21.75" customHeight="1" x14ac:dyDescent="0.2">
      <c r="A346" s="8" t="s">
        <v>89</v>
      </c>
      <c r="B346" s="3" t="s">
        <v>209</v>
      </c>
      <c r="C346" s="3" t="s">
        <v>29</v>
      </c>
      <c r="D346" s="3" t="s">
        <v>30</v>
      </c>
      <c r="E346" s="3" t="s">
        <v>217</v>
      </c>
      <c r="F346" s="3" t="s">
        <v>88</v>
      </c>
      <c r="G346" s="3" t="s">
        <v>90</v>
      </c>
      <c r="H346" s="10">
        <v>300</v>
      </c>
      <c r="I346" s="10">
        <v>0</v>
      </c>
      <c r="J346" s="103">
        <f>J347</f>
        <v>93.8</v>
      </c>
      <c r="K346" s="103">
        <f>K347</f>
        <v>200</v>
      </c>
      <c r="L346" s="103">
        <f>L347</f>
        <v>200</v>
      </c>
      <c r="M346" s="10">
        <v>300</v>
      </c>
      <c r="N346" s="10">
        <v>0</v>
      </c>
      <c r="O346" s="10"/>
      <c r="P346" s="10">
        <v>300</v>
      </c>
      <c r="Q346" s="10">
        <v>0</v>
      </c>
      <c r="R346" s="38">
        <f t="shared" si="111"/>
        <v>0</v>
      </c>
      <c r="S346" s="38">
        <f t="shared" si="112"/>
        <v>0</v>
      </c>
    </row>
    <row r="347" spans="1:19" ht="32.25" customHeight="1" x14ac:dyDescent="0.2">
      <c r="A347" s="8" t="s">
        <v>91</v>
      </c>
      <c r="B347" s="3" t="s">
        <v>209</v>
      </c>
      <c r="C347" s="3" t="s">
        <v>29</v>
      </c>
      <c r="D347" s="3" t="s">
        <v>30</v>
      </c>
      <c r="E347" s="3" t="s">
        <v>217</v>
      </c>
      <c r="F347" s="3" t="s">
        <v>88</v>
      </c>
      <c r="G347" s="3" t="s">
        <v>92</v>
      </c>
      <c r="H347" s="10">
        <v>300</v>
      </c>
      <c r="I347" s="10">
        <v>0</v>
      </c>
      <c r="J347" s="103">
        <v>93.8</v>
      </c>
      <c r="K347" s="103">
        <v>200</v>
      </c>
      <c r="L347" s="103">
        <v>200</v>
      </c>
      <c r="M347" s="10">
        <v>300</v>
      </c>
      <c r="N347" s="10">
        <v>0</v>
      </c>
      <c r="O347" s="10"/>
      <c r="P347" s="10">
        <v>300</v>
      </c>
      <c r="Q347" s="10">
        <v>0</v>
      </c>
      <c r="R347" s="38">
        <f t="shared" si="111"/>
        <v>0</v>
      </c>
      <c r="S347" s="38">
        <f t="shared" si="112"/>
        <v>0</v>
      </c>
    </row>
    <row r="348" spans="1:19" ht="32.25" customHeight="1" x14ac:dyDescent="0.2">
      <c r="A348" s="4" t="s">
        <v>143</v>
      </c>
      <c r="B348" s="5" t="s">
        <v>209</v>
      </c>
      <c r="C348" s="5" t="s">
        <v>29</v>
      </c>
      <c r="D348" s="5" t="s">
        <v>30</v>
      </c>
      <c r="E348" s="5" t="s">
        <v>144</v>
      </c>
      <c r="F348" s="6" t="s">
        <v>0</v>
      </c>
      <c r="G348" s="6" t="s">
        <v>0</v>
      </c>
      <c r="H348" s="7">
        <v>790916</v>
      </c>
      <c r="I348" s="7">
        <v>0</v>
      </c>
      <c r="J348" s="101">
        <f>J349+J354</f>
        <v>528889.49</v>
      </c>
      <c r="K348" s="101">
        <f>K349+K354+K357</f>
        <v>825589</v>
      </c>
      <c r="L348" s="101">
        <f t="shared" ref="L348:O348" si="131">L349+L354+L357</f>
        <v>825589</v>
      </c>
      <c r="M348" s="7">
        <f t="shared" si="131"/>
        <v>817611</v>
      </c>
      <c r="N348" s="7">
        <f t="shared" si="131"/>
        <v>0</v>
      </c>
      <c r="O348" s="7">
        <f t="shared" si="131"/>
        <v>598444.6</v>
      </c>
      <c r="P348" s="7">
        <v>850147</v>
      </c>
      <c r="Q348" s="7">
        <v>0</v>
      </c>
      <c r="R348" s="29">
        <f t="shared" si="111"/>
        <v>72.486988077602774</v>
      </c>
      <c r="S348" s="29">
        <f t="shared" si="112"/>
        <v>113.15116131349103</v>
      </c>
    </row>
    <row r="349" spans="1:19" ht="48.95" customHeight="1" x14ac:dyDescent="0.2">
      <c r="A349" s="8" t="s">
        <v>87</v>
      </c>
      <c r="B349" s="3" t="s">
        <v>209</v>
      </c>
      <c r="C349" s="3" t="s">
        <v>29</v>
      </c>
      <c r="D349" s="3" t="s">
        <v>30</v>
      </c>
      <c r="E349" s="3" t="s">
        <v>144</v>
      </c>
      <c r="F349" s="3" t="s">
        <v>88</v>
      </c>
      <c r="G349" s="9" t="s">
        <v>0</v>
      </c>
      <c r="H349" s="10">
        <v>12750</v>
      </c>
      <c r="I349" s="10">
        <v>0</v>
      </c>
      <c r="J349" s="103">
        <f>J350+J352</f>
        <v>5795.35</v>
      </c>
      <c r="K349" s="103">
        <f>K350+K352</f>
        <v>15600</v>
      </c>
      <c r="L349" s="103">
        <f>L350+L352</f>
        <v>15600</v>
      </c>
      <c r="M349" s="10">
        <f t="shared" ref="M349:O349" si="132">M350+M352</f>
        <v>12900</v>
      </c>
      <c r="N349" s="10">
        <f t="shared" si="132"/>
        <v>0</v>
      </c>
      <c r="O349" s="10">
        <f t="shared" si="132"/>
        <v>5404.62</v>
      </c>
      <c r="P349" s="10">
        <v>13250</v>
      </c>
      <c r="Q349" s="10">
        <v>0</v>
      </c>
      <c r="R349" s="38">
        <f t="shared" si="111"/>
        <v>34.644999999999996</v>
      </c>
      <c r="S349" s="38">
        <f t="shared" si="112"/>
        <v>93.257870534135122</v>
      </c>
    </row>
    <row r="350" spans="1:19" ht="48.95" customHeight="1" x14ac:dyDescent="0.2">
      <c r="A350" s="8" t="s">
        <v>45</v>
      </c>
      <c r="B350" s="3" t="s">
        <v>209</v>
      </c>
      <c r="C350" s="3" t="s">
        <v>29</v>
      </c>
      <c r="D350" s="3" t="s">
        <v>30</v>
      </c>
      <c r="E350" s="3" t="s">
        <v>144</v>
      </c>
      <c r="F350" s="3" t="s">
        <v>88</v>
      </c>
      <c r="G350" s="3" t="s">
        <v>46</v>
      </c>
      <c r="H350" s="10">
        <v>12450</v>
      </c>
      <c r="I350" s="10">
        <v>0</v>
      </c>
      <c r="J350" s="103">
        <f>J351</f>
        <v>5613.64</v>
      </c>
      <c r="K350" s="103">
        <f>K351</f>
        <v>15400</v>
      </c>
      <c r="L350" s="103">
        <f>L351</f>
        <v>15400</v>
      </c>
      <c r="M350" s="10">
        <v>12600</v>
      </c>
      <c r="N350" s="10">
        <v>0</v>
      </c>
      <c r="O350" s="10">
        <f>O351</f>
        <v>5404.62</v>
      </c>
      <c r="P350" s="10">
        <v>12950</v>
      </c>
      <c r="Q350" s="10">
        <v>0</v>
      </c>
      <c r="R350" s="38">
        <f t="shared" si="111"/>
        <v>35.094935064935065</v>
      </c>
      <c r="S350" s="38">
        <f t="shared" si="112"/>
        <v>96.276569213558389</v>
      </c>
    </row>
    <row r="351" spans="1:19" ht="64.5" customHeight="1" x14ac:dyDescent="0.2">
      <c r="A351" s="8" t="s">
        <v>47</v>
      </c>
      <c r="B351" s="3" t="s">
        <v>209</v>
      </c>
      <c r="C351" s="3" t="s">
        <v>29</v>
      </c>
      <c r="D351" s="3" t="s">
        <v>30</v>
      </c>
      <c r="E351" s="3" t="s">
        <v>144</v>
      </c>
      <c r="F351" s="3" t="s">
        <v>88</v>
      </c>
      <c r="G351" s="3" t="s">
        <v>48</v>
      </c>
      <c r="H351" s="10">
        <v>12450</v>
      </c>
      <c r="I351" s="10">
        <v>0</v>
      </c>
      <c r="J351" s="103">
        <v>5613.64</v>
      </c>
      <c r="K351" s="103">
        <v>15400</v>
      </c>
      <c r="L351" s="103">
        <v>15400</v>
      </c>
      <c r="M351" s="10">
        <v>12600</v>
      </c>
      <c r="N351" s="10">
        <v>0</v>
      </c>
      <c r="O351" s="10">
        <v>5404.62</v>
      </c>
      <c r="P351" s="10">
        <v>12950</v>
      </c>
      <c r="Q351" s="10">
        <v>0</v>
      </c>
      <c r="R351" s="38">
        <f t="shared" si="111"/>
        <v>35.094935064935065</v>
      </c>
      <c r="S351" s="38">
        <f t="shared" si="112"/>
        <v>96.276569213558389</v>
      </c>
    </row>
    <row r="352" spans="1:19" ht="21" customHeight="1" x14ac:dyDescent="0.2">
      <c r="A352" s="8" t="s">
        <v>89</v>
      </c>
      <c r="B352" s="3" t="s">
        <v>209</v>
      </c>
      <c r="C352" s="3" t="s">
        <v>29</v>
      </c>
      <c r="D352" s="3" t="s">
        <v>30</v>
      </c>
      <c r="E352" s="3" t="s">
        <v>144</v>
      </c>
      <c r="F352" s="3" t="s">
        <v>88</v>
      </c>
      <c r="G352" s="3" t="s">
        <v>90</v>
      </c>
      <c r="H352" s="10">
        <v>300</v>
      </c>
      <c r="I352" s="10">
        <v>0</v>
      </c>
      <c r="J352" s="104">
        <f>J353</f>
        <v>181.71</v>
      </c>
      <c r="K352" s="103">
        <f>K353</f>
        <v>200</v>
      </c>
      <c r="L352" s="103">
        <f>L353</f>
        <v>200</v>
      </c>
      <c r="M352" s="10">
        <v>300</v>
      </c>
      <c r="N352" s="10">
        <v>0</v>
      </c>
      <c r="O352" s="10"/>
      <c r="P352" s="10">
        <v>300</v>
      </c>
      <c r="Q352" s="10">
        <v>0</v>
      </c>
      <c r="R352" s="38">
        <f t="shared" si="111"/>
        <v>0</v>
      </c>
      <c r="S352" s="38">
        <f t="shared" si="112"/>
        <v>0</v>
      </c>
    </row>
    <row r="353" spans="1:19" ht="32.25" customHeight="1" x14ac:dyDescent="0.2">
      <c r="A353" s="8" t="s">
        <v>91</v>
      </c>
      <c r="B353" s="3" t="s">
        <v>209</v>
      </c>
      <c r="C353" s="3" t="s">
        <v>29</v>
      </c>
      <c r="D353" s="3" t="s">
        <v>30</v>
      </c>
      <c r="E353" s="3" t="s">
        <v>144</v>
      </c>
      <c r="F353" s="3" t="s">
        <v>88</v>
      </c>
      <c r="G353" s="3" t="s">
        <v>92</v>
      </c>
      <c r="H353" s="10">
        <v>300</v>
      </c>
      <c r="I353" s="10">
        <v>0</v>
      </c>
      <c r="J353" s="103">
        <v>181.71</v>
      </c>
      <c r="K353" s="103">
        <v>200</v>
      </c>
      <c r="L353" s="103">
        <v>200</v>
      </c>
      <c r="M353" s="10">
        <v>300</v>
      </c>
      <c r="N353" s="10">
        <v>0</v>
      </c>
      <c r="O353" s="10"/>
      <c r="P353" s="10">
        <v>300</v>
      </c>
      <c r="Q353" s="10">
        <v>0</v>
      </c>
      <c r="R353" s="38">
        <f t="shared" si="111"/>
        <v>0</v>
      </c>
      <c r="S353" s="38">
        <f t="shared" si="112"/>
        <v>0</v>
      </c>
    </row>
    <row r="354" spans="1:19" ht="64.5" customHeight="1" x14ac:dyDescent="0.2">
      <c r="A354" s="13" t="s">
        <v>218</v>
      </c>
      <c r="B354" s="14" t="s">
        <v>209</v>
      </c>
      <c r="C354" s="14" t="s">
        <v>29</v>
      </c>
      <c r="D354" s="14" t="s">
        <v>30</v>
      </c>
      <c r="E354" s="14" t="s">
        <v>144</v>
      </c>
      <c r="F354" s="14" t="s">
        <v>219</v>
      </c>
      <c r="G354" s="15" t="s">
        <v>0</v>
      </c>
      <c r="H354" s="16">
        <v>778166</v>
      </c>
      <c r="I354" s="16">
        <v>0</v>
      </c>
      <c r="J354" s="102">
        <f>J355</f>
        <v>523094.14</v>
      </c>
      <c r="K354" s="102">
        <f>K355</f>
        <v>802789</v>
      </c>
      <c r="L354" s="102">
        <f t="shared" ref="L354:O354" si="133">L355</f>
        <v>802789</v>
      </c>
      <c r="M354" s="16">
        <f t="shared" si="133"/>
        <v>804711</v>
      </c>
      <c r="N354" s="16">
        <f t="shared" si="133"/>
        <v>0</v>
      </c>
      <c r="O354" s="16">
        <f t="shared" si="133"/>
        <v>593039.98</v>
      </c>
      <c r="P354" s="16">
        <v>836897</v>
      </c>
      <c r="Q354" s="16">
        <v>0</v>
      </c>
      <c r="R354" s="29">
        <f t="shared" si="111"/>
        <v>73.872459637588449</v>
      </c>
      <c r="S354" s="29">
        <f t="shared" si="112"/>
        <v>113.37155870260752</v>
      </c>
    </row>
    <row r="355" spans="1:19" ht="127.9" customHeight="1" x14ac:dyDescent="0.2">
      <c r="A355" s="8" t="s">
        <v>41</v>
      </c>
      <c r="B355" s="3" t="s">
        <v>209</v>
      </c>
      <c r="C355" s="3" t="s">
        <v>29</v>
      </c>
      <c r="D355" s="3" t="s">
        <v>30</v>
      </c>
      <c r="E355" s="3" t="s">
        <v>144</v>
      </c>
      <c r="F355" s="3" t="s">
        <v>219</v>
      </c>
      <c r="G355" s="3" t="s">
        <v>42</v>
      </c>
      <c r="H355" s="10">
        <v>778166</v>
      </c>
      <c r="I355" s="10">
        <v>0</v>
      </c>
      <c r="J355" s="103">
        <f>J356</f>
        <v>523094.14</v>
      </c>
      <c r="K355" s="103">
        <f>K356</f>
        <v>802789</v>
      </c>
      <c r="L355" s="103">
        <f t="shared" ref="L355:O355" si="134">L356</f>
        <v>802789</v>
      </c>
      <c r="M355" s="10">
        <f t="shared" si="134"/>
        <v>804711</v>
      </c>
      <c r="N355" s="10">
        <f t="shared" si="134"/>
        <v>0</v>
      </c>
      <c r="O355" s="10">
        <f t="shared" si="134"/>
        <v>593039.98</v>
      </c>
      <c r="P355" s="10">
        <v>836897</v>
      </c>
      <c r="Q355" s="10">
        <v>0</v>
      </c>
      <c r="R355" s="38">
        <f t="shared" si="111"/>
        <v>73.872459637588449</v>
      </c>
      <c r="S355" s="38">
        <f t="shared" si="112"/>
        <v>113.37155870260752</v>
      </c>
    </row>
    <row r="356" spans="1:19" ht="48.95" customHeight="1" x14ac:dyDescent="0.2">
      <c r="A356" s="8" t="s">
        <v>43</v>
      </c>
      <c r="B356" s="3" t="s">
        <v>209</v>
      </c>
      <c r="C356" s="3" t="s">
        <v>29</v>
      </c>
      <c r="D356" s="3" t="s">
        <v>30</v>
      </c>
      <c r="E356" s="3" t="s">
        <v>144</v>
      </c>
      <c r="F356" s="3" t="s">
        <v>219</v>
      </c>
      <c r="G356" s="3" t="s">
        <v>44</v>
      </c>
      <c r="H356" s="10">
        <v>778166</v>
      </c>
      <c r="I356" s="10">
        <v>0</v>
      </c>
      <c r="J356" s="103">
        <v>523094.14</v>
      </c>
      <c r="K356" s="103">
        <v>802789</v>
      </c>
      <c r="L356" s="103">
        <v>802789</v>
      </c>
      <c r="M356" s="10">
        <v>804711</v>
      </c>
      <c r="N356" s="10">
        <v>0</v>
      </c>
      <c r="O356" s="10">
        <v>593039.98</v>
      </c>
      <c r="P356" s="10">
        <v>836897</v>
      </c>
      <c r="Q356" s="10">
        <v>0</v>
      </c>
      <c r="R356" s="38">
        <f t="shared" si="111"/>
        <v>73.872459637588449</v>
      </c>
      <c r="S356" s="38">
        <f t="shared" si="112"/>
        <v>113.37155870260752</v>
      </c>
    </row>
    <row r="357" spans="1:19" ht="48.95" customHeight="1" x14ac:dyDescent="0.2">
      <c r="A357" s="30" t="s">
        <v>244</v>
      </c>
      <c r="B357" s="17" t="s">
        <v>209</v>
      </c>
      <c r="C357" s="17" t="s">
        <v>29</v>
      </c>
      <c r="D357" s="17" t="s">
        <v>30</v>
      </c>
      <c r="E357" s="19" t="s">
        <v>144</v>
      </c>
      <c r="F357" s="19" t="s">
        <v>145</v>
      </c>
      <c r="G357" s="19"/>
      <c r="H357" s="10"/>
      <c r="I357" s="10"/>
      <c r="J357" s="103"/>
      <c r="K357" s="102">
        <f>K358</f>
        <v>7200</v>
      </c>
      <c r="L357" s="102">
        <f t="shared" ref="L357:N357" si="135">L358</f>
        <v>7200</v>
      </c>
      <c r="M357" s="16">
        <f t="shared" si="135"/>
        <v>0</v>
      </c>
      <c r="N357" s="16">
        <f t="shared" si="135"/>
        <v>0</v>
      </c>
      <c r="O357" s="16"/>
      <c r="P357" s="16"/>
      <c r="Q357" s="16"/>
      <c r="R357" s="37">
        <f t="shared" si="111"/>
        <v>0</v>
      </c>
      <c r="S357" s="37" t="e">
        <f t="shared" si="112"/>
        <v>#DIV/0!</v>
      </c>
    </row>
    <row r="358" spans="1:19" ht="48.95" customHeight="1" x14ac:dyDescent="0.2">
      <c r="A358" s="56" t="s">
        <v>45</v>
      </c>
      <c r="B358" s="51" t="s">
        <v>209</v>
      </c>
      <c r="C358" s="18" t="s">
        <v>29</v>
      </c>
      <c r="D358" s="18" t="s">
        <v>30</v>
      </c>
      <c r="E358" s="52" t="s">
        <v>144</v>
      </c>
      <c r="F358" s="42" t="s">
        <v>145</v>
      </c>
      <c r="G358" s="57" t="s">
        <v>46</v>
      </c>
      <c r="H358" s="10"/>
      <c r="I358" s="10"/>
      <c r="J358" s="103"/>
      <c r="K358" s="103">
        <v>7200</v>
      </c>
      <c r="L358" s="103">
        <f>L359</f>
        <v>7200</v>
      </c>
      <c r="M358" s="10"/>
      <c r="N358" s="10"/>
      <c r="O358" s="10"/>
      <c r="P358" s="10"/>
      <c r="Q358" s="10"/>
      <c r="R358" s="38">
        <f t="shared" si="111"/>
        <v>0</v>
      </c>
      <c r="S358" s="38" t="e">
        <f t="shared" si="112"/>
        <v>#DIV/0!</v>
      </c>
    </row>
    <row r="359" spans="1:19" ht="48.95" customHeight="1" x14ac:dyDescent="0.2">
      <c r="A359" s="56" t="s">
        <v>47</v>
      </c>
      <c r="B359" s="18" t="s">
        <v>209</v>
      </c>
      <c r="C359" s="18" t="s">
        <v>29</v>
      </c>
      <c r="D359" s="18" t="s">
        <v>30</v>
      </c>
      <c r="E359" s="42" t="s">
        <v>144</v>
      </c>
      <c r="F359" s="42" t="s">
        <v>145</v>
      </c>
      <c r="G359" s="57" t="s">
        <v>48</v>
      </c>
      <c r="H359" s="10"/>
      <c r="I359" s="10"/>
      <c r="J359" s="103"/>
      <c r="K359" s="103">
        <v>7200</v>
      </c>
      <c r="L359" s="103">
        <v>7200</v>
      </c>
      <c r="M359" s="10"/>
      <c r="N359" s="10"/>
      <c r="O359" s="10"/>
      <c r="P359" s="10"/>
      <c r="Q359" s="10"/>
      <c r="R359" s="38">
        <f t="shared" si="111"/>
        <v>0</v>
      </c>
      <c r="S359" s="38" t="e">
        <f t="shared" si="112"/>
        <v>#DIV/0!</v>
      </c>
    </row>
    <row r="360" spans="1:19" ht="15" customHeight="1" x14ac:dyDescent="0.2">
      <c r="A360" s="107" t="s">
        <v>220</v>
      </c>
      <c r="B360" s="107"/>
      <c r="C360" s="107"/>
      <c r="D360" s="107"/>
      <c r="E360" s="107"/>
      <c r="F360" s="107"/>
      <c r="G360" s="107"/>
      <c r="H360" s="7">
        <v>177501595.09999999</v>
      </c>
      <c r="I360" s="7">
        <v>5146197.05</v>
      </c>
      <c r="J360" s="101">
        <f t="shared" ref="J360:Q360" si="136">J7+J227+J313+J328</f>
        <v>112869098.01999998</v>
      </c>
      <c r="K360" s="101">
        <f t="shared" si="136"/>
        <v>180522451.63999999</v>
      </c>
      <c r="L360" s="101">
        <f t="shared" si="136"/>
        <v>207670662.95999998</v>
      </c>
      <c r="M360" s="101">
        <f t="shared" si="136"/>
        <v>139102446.25999999</v>
      </c>
      <c r="N360" s="101">
        <f t="shared" si="136"/>
        <v>1340000</v>
      </c>
      <c r="O360" s="101">
        <f t="shared" si="136"/>
        <v>143339703.27999997</v>
      </c>
      <c r="P360" s="7">
        <f t="shared" si="136"/>
        <v>137875420.20000002</v>
      </c>
      <c r="Q360" s="7">
        <f t="shared" si="136"/>
        <v>1340000</v>
      </c>
      <c r="R360" s="29">
        <f t="shared" si="111"/>
        <v>69.022605907320198</v>
      </c>
      <c r="S360" s="29">
        <f t="shared" si="112"/>
        <v>126.99641070454972</v>
      </c>
    </row>
  </sheetData>
  <mergeCells count="4">
    <mergeCell ref="A3:S3"/>
    <mergeCell ref="A4:S4"/>
    <mergeCell ref="A360:G360"/>
    <mergeCell ref="L2:S2"/>
  </mergeCells>
  <pageMargins left="0.25" right="0.25" top="0.75" bottom="0.75" header="0.3" footer="0.3"/>
  <pageSetup paperSize="9" scale="7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2021-10-07T14:13:17Z</dcterms:modified>
</cp:coreProperties>
</file>