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350" i="1" l="1"/>
  <c r="J8" i="1"/>
  <c r="J170" i="1" l="1"/>
  <c r="J221" i="1"/>
  <c r="J307" i="1"/>
  <c r="K7" i="1" l="1"/>
  <c r="L7" i="1"/>
  <c r="J345" i="1" l="1"/>
  <c r="J343" i="1"/>
  <c r="J348" i="1"/>
  <c r="J347" i="1" s="1"/>
  <c r="J339" i="1"/>
  <c r="J337" i="1"/>
  <c r="J334" i="1" s="1"/>
  <c r="J335" i="1"/>
  <c r="J319" i="1"/>
  <c r="J318" i="1" s="1"/>
  <c r="J306" i="1" s="1"/>
  <c r="J308" i="1"/>
  <c r="J316" i="1"/>
  <c r="J314" i="1"/>
  <c r="J311" i="1" s="1"/>
  <c r="J312" i="1"/>
  <c r="J292" i="1"/>
  <c r="J291" i="1"/>
  <c r="J286" i="1"/>
  <c r="J285" i="1" s="1"/>
  <c r="J289" i="1"/>
  <c r="J288" i="1" s="1"/>
  <c r="J280" i="1"/>
  <c r="J276" i="1"/>
  <c r="J274" i="1"/>
  <c r="J273" i="1" s="1"/>
  <c r="J271" i="1"/>
  <c r="J270" i="1" s="1"/>
  <c r="J268" i="1"/>
  <c r="J267" i="1"/>
  <c r="J265" i="1"/>
  <c r="J264" i="1"/>
  <c r="J262" i="1"/>
  <c r="J260" i="1"/>
  <c r="J259" i="1"/>
  <c r="J257" i="1"/>
  <c r="J256" i="1" s="1"/>
  <c r="J251" i="1"/>
  <c r="J250" i="1" s="1"/>
  <c r="J237" i="1"/>
  <c r="J235" i="1"/>
  <c r="J234" i="1" s="1"/>
  <c r="J232" i="1"/>
  <c r="J231" i="1" s="1"/>
  <c r="J226" i="1"/>
  <c r="J225" i="1" s="1"/>
  <c r="J218" i="1"/>
  <c r="J217" i="1"/>
  <c r="J215" i="1"/>
  <c r="J212" i="1" s="1"/>
  <c r="J213" i="1"/>
  <c r="J203" i="1"/>
  <c r="J202" i="1"/>
  <c r="J200" i="1" s="1"/>
  <c r="J198" i="1"/>
  <c r="J197" i="1"/>
  <c r="J195" i="1"/>
  <c r="J194" i="1"/>
  <c r="J192" i="1"/>
  <c r="J191" i="1"/>
  <c r="J188" i="1"/>
  <c r="J186" i="1"/>
  <c r="J185" i="1"/>
  <c r="J183" i="1"/>
  <c r="J182" i="1"/>
  <c r="J180" i="1"/>
  <c r="J179" i="1" s="1"/>
  <c r="J177" i="1"/>
  <c r="J176" i="1" s="1"/>
  <c r="J174" i="1"/>
  <c r="J172" i="1"/>
  <c r="J171" i="1" s="1"/>
  <c r="J167" i="1"/>
  <c r="J166" i="1"/>
  <c r="J154" i="1"/>
  <c r="J153" i="1"/>
  <c r="J136" i="1"/>
  <c r="J135" i="1"/>
  <c r="J133" i="1"/>
  <c r="J132" i="1" s="1"/>
  <c r="J127" i="1"/>
  <c r="J126" i="1" s="1"/>
  <c r="J124" i="1"/>
  <c r="J121" i="1" s="1"/>
  <c r="J122" i="1"/>
  <c r="J119" i="1"/>
  <c r="J118" i="1" s="1"/>
  <c r="J116" i="1"/>
  <c r="J115" i="1" s="1"/>
  <c r="R106" i="1"/>
  <c r="Q106" i="1"/>
  <c r="J107" i="1"/>
  <c r="J106" i="1"/>
  <c r="J104" i="1"/>
  <c r="J103" i="1"/>
  <c r="J97" i="1"/>
  <c r="J95" i="1"/>
  <c r="J94" i="1" s="1"/>
  <c r="J92" i="1"/>
  <c r="J91" i="1"/>
  <c r="J89" i="1"/>
  <c r="J87" i="1"/>
  <c r="J85" i="1"/>
  <c r="J84" i="1" s="1"/>
  <c r="J82" i="1"/>
  <c r="J81" i="1" s="1"/>
  <c r="J76" i="1"/>
  <c r="J74" i="1"/>
  <c r="J72" i="1"/>
  <c r="J71" i="1" s="1"/>
  <c r="J69" i="1"/>
  <c r="J68" i="1"/>
  <c r="J57" i="1"/>
  <c r="J56" i="1"/>
  <c r="J54" i="1"/>
  <c r="J52" i="1"/>
  <c r="J50" i="1"/>
  <c r="J49" i="1" s="1"/>
  <c r="J47" i="1"/>
  <c r="J45" i="1"/>
  <c r="J44" i="1" s="1"/>
  <c r="J41" i="1"/>
  <c r="J40" i="1" s="1"/>
  <c r="J35" i="1"/>
  <c r="J33" i="1"/>
  <c r="J32" i="1" s="1"/>
  <c r="J22" i="1"/>
  <c r="J19" i="1" s="1"/>
  <c r="J20" i="1"/>
  <c r="J9" i="1"/>
  <c r="J12" i="1"/>
  <c r="J10" i="1"/>
  <c r="K10" i="1"/>
  <c r="K12" i="1"/>
  <c r="M8" i="1"/>
  <c r="M7" i="1" s="1"/>
  <c r="N8" i="1"/>
  <c r="N7" i="1" s="1"/>
  <c r="L8" i="1"/>
  <c r="M321" i="1"/>
  <c r="N321" i="1"/>
  <c r="L321" i="1"/>
  <c r="M322" i="1"/>
  <c r="N322" i="1"/>
  <c r="L322" i="1"/>
  <c r="Q323" i="1"/>
  <c r="R323" i="1"/>
  <c r="Q255" i="1"/>
  <c r="N254" i="1"/>
  <c r="Q254" i="1" s="1"/>
  <c r="M229" i="1"/>
  <c r="M228" i="1" s="1"/>
  <c r="N229" i="1"/>
  <c r="N228" i="1" s="1"/>
  <c r="L229" i="1"/>
  <c r="L228" i="1" s="1"/>
  <c r="M223" i="1"/>
  <c r="M222" i="1" s="1"/>
  <c r="N223" i="1"/>
  <c r="N222" i="1" s="1"/>
  <c r="L223" i="1"/>
  <c r="L222" i="1" s="1"/>
  <c r="L151" i="1"/>
  <c r="L150" i="1" s="1"/>
  <c r="J220" i="1" l="1"/>
  <c r="J211" i="1"/>
  <c r="J210" i="1" s="1"/>
  <c r="J169" i="1"/>
  <c r="J7" i="1" s="1"/>
  <c r="N253" i="1"/>
  <c r="Q253" i="1" s="1"/>
  <c r="M212" i="1"/>
  <c r="N212" i="1"/>
  <c r="N211" i="1" s="1"/>
  <c r="O212" i="1"/>
  <c r="P212" i="1"/>
  <c r="L212" i="1"/>
  <c r="M97" i="1"/>
  <c r="M94" i="1" s="1"/>
  <c r="N97" i="1"/>
  <c r="N94" i="1" s="1"/>
  <c r="L97" i="1"/>
  <c r="L94" i="1" s="1"/>
  <c r="N84" i="1"/>
  <c r="L49" i="1"/>
  <c r="Q52" i="1"/>
  <c r="R52" i="1"/>
  <c r="N33" i="1"/>
  <c r="L12" i="1"/>
  <c r="L10" i="1"/>
  <c r="M10" i="1"/>
  <c r="M9" i="1" s="1"/>
  <c r="N10" i="1"/>
  <c r="J342" i="1" l="1"/>
  <c r="J341" i="1" s="1"/>
  <c r="R10" i="1"/>
  <c r="R11" i="1"/>
  <c r="R13" i="1"/>
  <c r="R14" i="1"/>
  <c r="R15" i="1"/>
  <c r="R16" i="1"/>
  <c r="R17" i="1"/>
  <c r="R18" i="1"/>
  <c r="R21" i="1"/>
  <c r="R23" i="1"/>
  <c r="R24" i="1"/>
  <c r="R25" i="1"/>
  <c r="R26" i="1"/>
  <c r="R27" i="1"/>
  <c r="R28" i="1"/>
  <c r="R29" i="1"/>
  <c r="R30" i="1"/>
  <c r="R31" i="1"/>
  <c r="R33" i="1"/>
  <c r="R34" i="1"/>
  <c r="R36" i="1"/>
  <c r="R37" i="1"/>
  <c r="R38" i="1"/>
  <c r="R39" i="1"/>
  <c r="R42" i="1"/>
  <c r="R43" i="1"/>
  <c r="R46" i="1"/>
  <c r="R47" i="1"/>
  <c r="R48" i="1"/>
  <c r="R51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70" i="1"/>
  <c r="R73" i="1"/>
  <c r="R74" i="1"/>
  <c r="R75" i="1"/>
  <c r="R76" i="1"/>
  <c r="R77" i="1"/>
  <c r="R78" i="1"/>
  <c r="R79" i="1"/>
  <c r="R80" i="1"/>
  <c r="R81" i="1"/>
  <c r="R82" i="1"/>
  <c r="R83" i="1"/>
  <c r="R85" i="1"/>
  <c r="R86" i="1"/>
  <c r="R87" i="1"/>
  <c r="R88" i="1"/>
  <c r="R89" i="1"/>
  <c r="R90" i="1"/>
  <c r="R93" i="1"/>
  <c r="R95" i="1"/>
  <c r="R96" i="1"/>
  <c r="R100" i="1"/>
  <c r="R101" i="1"/>
  <c r="R102" i="1"/>
  <c r="R105" i="1"/>
  <c r="R107" i="1"/>
  <c r="R108" i="1"/>
  <c r="R109" i="1"/>
  <c r="R110" i="1"/>
  <c r="R111" i="1"/>
  <c r="R112" i="1"/>
  <c r="R113" i="1"/>
  <c r="R114" i="1"/>
  <c r="R117" i="1"/>
  <c r="R118" i="1"/>
  <c r="R119" i="1"/>
  <c r="R120" i="1"/>
  <c r="R121" i="1"/>
  <c r="R122" i="1"/>
  <c r="R123" i="1"/>
  <c r="R124" i="1"/>
  <c r="R125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3" i="1"/>
  <c r="R154" i="1"/>
  <c r="R155" i="1"/>
  <c r="R156" i="1"/>
  <c r="R157" i="1"/>
  <c r="R158" i="1"/>
  <c r="R324" i="1"/>
  <c r="R325" i="1"/>
  <c r="R159" i="1"/>
  <c r="R160" i="1"/>
  <c r="R161" i="1"/>
  <c r="R162" i="1"/>
  <c r="R163" i="1"/>
  <c r="R164" i="1"/>
  <c r="R165" i="1"/>
  <c r="R167" i="1"/>
  <c r="R168" i="1"/>
  <c r="R173" i="1"/>
  <c r="R175" i="1"/>
  <c r="R178" i="1"/>
  <c r="R181" i="1"/>
  <c r="R182" i="1"/>
  <c r="R183" i="1"/>
  <c r="R184" i="1"/>
  <c r="R186" i="1"/>
  <c r="R187" i="1"/>
  <c r="R188" i="1"/>
  <c r="R190" i="1"/>
  <c r="R191" i="1"/>
  <c r="R192" i="1"/>
  <c r="R193" i="1"/>
  <c r="R194" i="1"/>
  <c r="R195" i="1"/>
  <c r="R196" i="1"/>
  <c r="R197" i="1"/>
  <c r="R198" i="1"/>
  <c r="R199" i="1"/>
  <c r="R204" i="1"/>
  <c r="R209" i="1"/>
  <c r="R210" i="1"/>
  <c r="R211" i="1"/>
  <c r="R212" i="1"/>
  <c r="R213" i="1"/>
  <c r="R214" i="1"/>
  <c r="R215" i="1"/>
  <c r="R216" i="1"/>
  <c r="R227" i="1"/>
  <c r="R233" i="1"/>
  <c r="R236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2" i="1"/>
  <c r="R256" i="1"/>
  <c r="R257" i="1"/>
  <c r="R258" i="1"/>
  <c r="R261" i="1"/>
  <c r="R263" i="1"/>
  <c r="R266" i="1"/>
  <c r="R269" i="1"/>
  <c r="R272" i="1"/>
  <c r="R275" i="1"/>
  <c r="R277" i="1"/>
  <c r="R278" i="1"/>
  <c r="R279" i="1"/>
  <c r="R280" i="1"/>
  <c r="R281" i="1"/>
  <c r="R282" i="1"/>
  <c r="R283" i="1"/>
  <c r="R284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9" i="1"/>
  <c r="R310" i="1"/>
  <c r="R313" i="1"/>
  <c r="R315" i="1"/>
  <c r="R316" i="1"/>
  <c r="R317" i="1"/>
  <c r="R319" i="1"/>
  <c r="R320" i="1"/>
  <c r="R326" i="1"/>
  <c r="R327" i="1"/>
  <c r="R328" i="1"/>
  <c r="R329" i="1"/>
  <c r="R330" i="1"/>
  <c r="R331" i="1"/>
  <c r="R332" i="1"/>
  <c r="R336" i="1"/>
  <c r="R338" i="1"/>
  <c r="R339" i="1"/>
  <c r="R340" i="1"/>
  <c r="R344" i="1"/>
  <c r="R345" i="1"/>
  <c r="R346" i="1"/>
  <c r="R348" i="1"/>
  <c r="R349" i="1"/>
  <c r="L311" i="1" l="1"/>
  <c r="L32" i="1"/>
  <c r="L170" i="1"/>
  <c r="L84" i="1" l="1"/>
  <c r="M71" i="1"/>
  <c r="L71" i="1"/>
  <c r="L9" i="1"/>
  <c r="L341" i="1"/>
  <c r="M306" i="1"/>
  <c r="L307" i="1"/>
  <c r="L306" i="1" s="1"/>
  <c r="L334" i="1"/>
  <c r="L273" i="1"/>
  <c r="N166" i="1"/>
  <c r="R166" i="1" s="1"/>
  <c r="L166" i="1"/>
  <c r="N116" i="1" l="1"/>
  <c r="N45" i="1"/>
  <c r="M170" i="1"/>
  <c r="N208" i="1"/>
  <c r="N202" i="1"/>
  <c r="R202" i="1" s="1"/>
  <c r="N203" i="1"/>
  <c r="R203" i="1" s="1"/>
  <c r="N180" i="1"/>
  <c r="N176" i="1"/>
  <c r="R176" i="1" s="1"/>
  <c r="N177" i="1"/>
  <c r="R177" i="1" s="1"/>
  <c r="N172" i="1"/>
  <c r="R172" i="1" s="1"/>
  <c r="R174" i="1"/>
  <c r="N127" i="1"/>
  <c r="N106" i="1"/>
  <c r="N104" i="1"/>
  <c r="R94" i="1"/>
  <c r="N92" i="1"/>
  <c r="N72" i="1"/>
  <c r="R72" i="1" s="1"/>
  <c r="N69" i="1"/>
  <c r="N50" i="1"/>
  <c r="N41" i="1"/>
  <c r="N35" i="1"/>
  <c r="R35" i="1" s="1"/>
  <c r="N286" i="1"/>
  <c r="N237" i="1"/>
  <c r="R237" i="1" s="1"/>
  <c r="M234" i="1"/>
  <c r="N235" i="1"/>
  <c r="R235" i="1" s="1"/>
  <c r="L235" i="1"/>
  <c r="K235" i="1"/>
  <c r="L237" i="1"/>
  <c r="K237" i="1"/>
  <c r="L232" i="1"/>
  <c r="M232" i="1"/>
  <c r="M231" i="1" s="1"/>
  <c r="N232" i="1"/>
  <c r="K232" i="1"/>
  <c r="K231" i="1" s="1"/>
  <c r="Q227" i="1"/>
  <c r="Q233" i="1"/>
  <c r="Q236" i="1"/>
  <c r="L226" i="1"/>
  <c r="L225" i="1" s="1"/>
  <c r="M226" i="1"/>
  <c r="M225" i="1" s="1"/>
  <c r="N226" i="1"/>
  <c r="K226" i="1"/>
  <c r="K225" i="1" s="1"/>
  <c r="N20" i="1"/>
  <c r="R20" i="1" s="1"/>
  <c r="N22" i="1"/>
  <c r="R22" i="1" s="1"/>
  <c r="M221" i="1" l="1"/>
  <c r="M220" i="1" s="1"/>
  <c r="N285" i="1"/>
  <c r="R285" i="1" s="1"/>
  <c r="R286" i="1"/>
  <c r="N179" i="1"/>
  <c r="R179" i="1" s="1"/>
  <c r="R180" i="1"/>
  <c r="N207" i="1"/>
  <c r="R208" i="1"/>
  <c r="N103" i="1"/>
  <c r="R103" i="1" s="1"/>
  <c r="R104" i="1"/>
  <c r="N185" i="1"/>
  <c r="R185" i="1" s="1"/>
  <c r="R189" i="1"/>
  <c r="N231" i="1"/>
  <c r="R231" i="1" s="1"/>
  <c r="R232" i="1"/>
  <c r="N32" i="1"/>
  <c r="R32" i="1" s="1"/>
  <c r="N225" i="1"/>
  <c r="R225" i="1" s="1"/>
  <c r="R226" i="1"/>
  <c r="N126" i="1"/>
  <c r="R126" i="1" s="1"/>
  <c r="R127" i="1"/>
  <c r="N115" i="1"/>
  <c r="R115" i="1" s="1"/>
  <c r="R116" i="1"/>
  <c r="N91" i="1"/>
  <c r="R91" i="1" s="1"/>
  <c r="R92" i="1"/>
  <c r="N68" i="1"/>
  <c r="R68" i="1" s="1"/>
  <c r="R69" i="1"/>
  <c r="N49" i="1"/>
  <c r="R49" i="1" s="1"/>
  <c r="R50" i="1"/>
  <c r="N44" i="1"/>
  <c r="R44" i="1" s="1"/>
  <c r="R45" i="1"/>
  <c r="N40" i="1"/>
  <c r="R40" i="1" s="1"/>
  <c r="R41" i="1"/>
  <c r="K234" i="1"/>
  <c r="K221" i="1" s="1"/>
  <c r="Q232" i="1"/>
  <c r="L234" i="1"/>
  <c r="N71" i="1"/>
  <c r="R71" i="1" s="1"/>
  <c r="N234" i="1"/>
  <c r="R234" i="1" s="1"/>
  <c r="Q226" i="1"/>
  <c r="N171" i="1"/>
  <c r="Q235" i="1"/>
  <c r="R84" i="1"/>
  <c r="N19" i="1"/>
  <c r="R19" i="1" s="1"/>
  <c r="L231" i="1"/>
  <c r="L221" i="1" s="1"/>
  <c r="Q234" i="1" l="1"/>
  <c r="Q231" i="1"/>
  <c r="Q225" i="1"/>
  <c r="N170" i="1"/>
  <c r="R170" i="1" s="1"/>
  <c r="R171" i="1"/>
  <c r="L220" i="1"/>
  <c r="N206" i="1"/>
  <c r="R207" i="1"/>
  <c r="N12" i="1"/>
  <c r="N205" i="1" l="1"/>
  <c r="R205" i="1" s="1"/>
  <c r="R206" i="1"/>
  <c r="N9" i="1"/>
  <c r="R12" i="1"/>
  <c r="N251" i="1"/>
  <c r="N260" i="1"/>
  <c r="R260" i="1" s="1"/>
  <c r="N262" i="1"/>
  <c r="R262" i="1" s="1"/>
  <c r="N264" i="1"/>
  <c r="R264" i="1" s="1"/>
  <c r="N265" i="1"/>
  <c r="R265" i="1" s="1"/>
  <c r="N267" i="1"/>
  <c r="N268" i="1"/>
  <c r="R268" i="1" s="1"/>
  <c r="N271" i="1"/>
  <c r="N276" i="1"/>
  <c r="R276" i="1" s="1"/>
  <c r="N274" i="1"/>
  <c r="R274" i="1" s="1"/>
  <c r="R312" i="1"/>
  <c r="R314" i="1"/>
  <c r="N308" i="1"/>
  <c r="R308" i="1" s="1"/>
  <c r="N318" i="1"/>
  <c r="R318" i="1" s="1"/>
  <c r="N335" i="1"/>
  <c r="N337" i="1"/>
  <c r="N343" i="1"/>
  <c r="R347" i="1"/>
  <c r="L66" i="1"/>
  <c r="L65" i="1" s="1"/>
  <c r="R9" i="1" l="1"/>
  <c r="R8" i="1"/>
  <c r="R267" i="1"/>
  <c r="R335" i="1"/>
  <c r="N334" i="1"/>
  <c r="R337" i="1"/>
  <c r="N270" i="1"/>
  <c r="R270" i="1" s="1"/>
  <c r="R271" i="1"/>
  <c r="N342" i="1"/>
  <c r="R343" i="1"/>
  <c r="N250" i="1"/>
  <c r="R251" i="1"/>
  <c r="N259" i="1"/>
  <c r="R259" i="1" s="1"/>
  <c r="N311" i="1"/>
  <c r="N273" i="1"/>
  <c r="R273" i="1" s="1"/>
  <c r="R250" i="1" l="1"/>
  <c r="N221" i="1"/>
  <c r="N220" i="1" s="1"/>
  <c r="R342" i="1"/>
  <c r="N341" i="1"/>
  <c r="R341" i="1" s="1"/>
  <c r="N307" i="1"/>
  <c r="R311" i="1"/>
  <c r="N333" i="1"/>
  <c r="R333" i="1" s="1"/>
  <c r="R334" i="1"/>
  <c r="K220" i="1"/>
  <c r="K307" i="1"/>
  <c r="K334" i="1"/>
  <c r="K333" i="1" s="1"/>
  <c r="K321" i="1" s="1"/>
  <c r="K71" i="1"/>
  <c r="K201" i="1"/>
  <c r="K200" i="1" s="1"/>
  <c r="K170" i="1"/>
  <c r="K169" i="1" s="1"/>
  <c r="K104" i="1"/>
  <c r="K103" i="1" s="1"/>
  <c r="K94" i="1"/>
  <c r="K82" i="1"/>
  <c r="K81" i="1" s="1"/>
  <c r="K16" i="1"/>
  <c r="R321" i="1" l="1"/>
  <c r="R220" i="1"/>
  <c r="R221" i="1"/>
  <c r="N306" i="1"/>
  <c r="R306" i="1" s="1"/>
  <c r="R307" i="1"/>
  <c r="K9" i="1"/>
  <c r="K8" i="1" s="1"/>
  <c r="K350" i="1" s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4" i="1"/>
  <c r="Q55" i="1"/>
  <c r="Q56" i="1"/>
  <c r="Q57" i="1"/>
  <c r="Q58" i="1"/>
  <c r="Q59" i="1"/>
  <c r="Q60" i="1"/>
  <c r="Q61" i="1"/>
  <c r="Q62" i="1"/>
  <c r="Q63" i="1"/>
  <c r="Q64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100" i="1"/>
  <c r="Q101" i="1"/>
  <c r="Q102" i="1"/>
  <c r="Q103" i="1"/>
  <c r="Q104" i="1"/>
  <c r="Q105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O8" i="1"/>
  <c r="P8" i="1"/>
  <c r="Q321" i="1" l="1"/>
  <c r="Q8" i="1"/>
  <c r="O221" i="1" l="1"/>
  <c r="P221" i="1"/>
  <c r="O170" i="1"/>
  <c r="O169" i="1" s="1"/>
  <c r="P170" i="1"/>
  <c r="P169" i="1" s="1"/>
  <c r="N169" i="1"/>
  <c r="R169" i="1" s="1"/>
  <c r="Q307" i="1"/>
  <c r="Q220" i="1"/>
  <c r="L169" i="1"/>
  <c r="Q170" i="1" l="1"/>
  <c r="Q169" i="1"/>
  <c r="Q221" i="1"/>
  <c r="M201" i="1"/>
  <c r="M200" i="1" s="1"/>
  <c r="N201" i="1"/>
  <c r="R201" i="1" s="1"/>
  <c r="O201" i="1"/>
  <c r="O200" i="1" s="1"/>
  <c r="P201" i="1"/>
  <c r="P200" i="1" s="1"/>
  <c r="L201" i="1"/>
  <c r="L200" i="1" s="1"/>
  <c r="L350" i="1" s="1"/>
  <c r="H201" i="1"/>
  <c r="M350" i="1" l="1"/>
  <c r="P7" i="1"/>
  <c r="P350" i="1" s="1"/>
  <c r="O7" i="1"/>
  <c r="O350" i="1" s="1"/>
  <c r="N200" i="1"/>
  <c r="Q201" i="1"/>
  <c r="H200" i="1"/>
  <c r="R7" i="1" l="1"/>
  <c r="R200" i="1"/>
  <c r="Q200" i="1"/>
  <c r="Q7" i="1" l="1"/>
  <c r="N350" i="1"/>
  <c r="Q350" i="1" l="1"/>
  <c r="R350" i="1"/>
</calcChain>
</file>

<file path=xl/sharedStrings.xml><?xml version="1.0" encoding="utf-8"?>
<sst xmlns="http://schemas.openxmlformats.org/spreadsheetml/2006/main" count="2380" uniqueCount="253">
  <si>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</si>
  <si>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</si>
  <si>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</si>
  <si>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</si>
  <si>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</si>
  <si>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</si>
  <si>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</si>
  <si>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</si>
  <si>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</si>
  <si>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</si>
  <si>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</si>
  <si>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</si>
  <si>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</si>
  <si>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</si>
  <si>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</si>
  <si>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</si>
  <si>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</si>
  <si>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</si>
  <si>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</si>
  <si>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</si>
  <si>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</si>
  <si>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</si>
  <si>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</si>
  <si>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</si>
  <si>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</si>
  <si>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</si>
  <si>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</si>
  <si>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</si>
  <si>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</si>
  <si>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</si>
  <si>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</si>
  <si>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</si>
  <si>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</si>
  <si>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</si>
  <si>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</si>
  <si>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</si>
  <si>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полномочий органа исполнительной власти местного самоуправления Рогнединского района (2020-2022годы)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</si>
  <si>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</si>
  <si>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</si>
  <si>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</si>
  <si>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</si>
  <si>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</si>
  <si>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</si>
  <si>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</si>
  <si>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</si>
  <si>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</si>
  <si>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</si>
  <si>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</si>
  <si>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</si>
  <si>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</si>
  <si>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</si>
  <si>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</si>
  <si>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</si>
  <si>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</si>
  <si>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</si>
  <si>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</si>
  <si>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</si>
  <si>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</si>
  <si>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</si>
  <si>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</si>
  <si>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</si>
  <si>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</si>
  <si>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</si>
  <si>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</si>
  <si>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</si>
  <si>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</si>
  <si>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</si>
  <si>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</si>
  <si>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</si>
  <si>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</si>
  <si>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</si>
  <si>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</si>
  <si>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</si>
  <si>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</si>
  <si>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</si>
  <si>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</si>
  <si>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</si>
  <si>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</si>
  <si>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</si>
  <si>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</si>
  <si>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</si>
  <si>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</si>
  <si>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</si>
  <si>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</si>
  <si>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</si>
  <si>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</si>
  <si>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</si>
  <si>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</si>
  <si>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</si>
  <si>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</si>
  <si>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</si>
  <si>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</si>
  <si>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</si>
  <si>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</si>
  <si>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</si>
  <si>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</si>
  <si>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</si>
  <si>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</si>
  <si>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</si>
  <si>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</si>
  <si>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</si>
  <si>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</si>
  <si>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</si>
  <si>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</si>
  <si>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</si>
  <si>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</si>
  <si>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</si>
  <si>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</si>
  <si>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</si>
  <si>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</si>
  <si>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</si>
  <si>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</si>
  <si>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</si>
  <si>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</si>
  <si>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</si>
  <si>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</si>
  <si>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</si>
  <si>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</si>
  <si>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</si>
  <si>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</si>
  <si>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</si>
  <si>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</si>
  <si>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</si>
  <si>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</si>
  <si>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</si>
  <si>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</si>
  <si>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</si>
  <si>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</si>
  <si>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</si>
  <si>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</si>
  <si>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</si>
  <si>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</si>
  <si>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</si>
  <si>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</si>
  <si>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</si>
  <si>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</si>
  <si>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</si>
  <si>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</si>
  <si>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</si>
  <si>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</si>
  <si>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</si>
  <si>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</si>
  <si>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Оснащение объектов спортивной инфраструктуры спортивно - технологическим оборудованием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</si>
  <si>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</si>
  <si>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</si>
  <si>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</si>
  <si>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</si>
  <si>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</si>
  <si>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</si>
  <si>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</si>
  <si>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</si>
  <si>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</si>
  <si>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</si>
  <si>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</si>
  <si>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</si>
  <si>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</si>
  <si>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</si>
  <si>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</si>
  <si>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</si>
  <si>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</si>
  <si>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</si>
  <si>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</si>
  <si>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</si>
  <si>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</si>
  <si>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</si>
  <si>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</si>
  <si>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</si>
  <si>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</si>
  <si>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</si>
  <si>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</si>
  <si>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</si>
  <si>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</si>
  <si>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</si>
  <si>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</si>
  <si>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</si>
  <si>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</si>
  <si>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</si>
  <si>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</si>
  <si>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14790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</si>
  <si>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</si>
  <si>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</si>
  <si>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</si>
  <si>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</si>
  <si>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</si>
  <si>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</si>
  <si>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</si>
  <si>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</si>
  <si>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</si>
  <si>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</si>
  <si>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</si>
  <si>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</si>
  <si>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</si>
  <si>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</si>
  <si>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</si>
  <si>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</si>
  <si>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</si>
  <si>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</si>
  <si>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</si>
  <si>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</si>
  <si>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</si>
  <si>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</si>
  <si>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</si>
  <si>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</si>
  <si>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</si>
  <si>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</si>
  <si>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</si>
  <si>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</si>
  <si>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</si>
  <si>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</si>
  <si>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</si>
  <si>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</si>
  <si>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</si>
  <si>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</si>
  <si>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</si>
  <si>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</si>
  <si>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</si>
  <si>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</si>
  <si>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</si>
  <si>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</si>
  <si>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</si>
  <si>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</si>
  <si>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</si>
  <si>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</si>
  <si>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Подпрограмма развитие культуры и сохранение культурного наследия Рогнединского района (2020-2022 годы)</t>
  </si>
  <si>
    <t>Подпрогрмма обеспечение молодых семей Рогнединского района (2020-2022 годы)</t>
  </si>
  <si>
    <t>Подпрограмма развитие физической культуры и спорта Рогнединского района (2020-2022 годы)</t>
  </si>
  <si>
    <t>Развитие образования Рогнединского района (2020-2022 годы)</t>
  </si>
  <si>
    <t>ПОДПРОГРАММА ПРИВЛЕЧЕНИЕ И ЗАКРЕПЛЕНИЕ МЕДИЦИНСКИХ КАДРОВ НА ТЕРРИТОРИИ РОГНЕДИНСКОГО РАЙОНА (2020-2022 ГОДЫ)</t>
  </si>
  <si>
    <t>АДМИНИСТРАЦИЯ РОГНЕДИНСКОГО РАЙОНА</t>
  </si>
  <si>
    <t>Утверждено           на 2020 год</t>
  </si>
  <si>
    <t>Уточненная бюджетная роспись                   на 2020 год</t>
  </si>
  <si>
    <t>Процент исполнения к уточненной бюджетной росписи</t>
  </si>
  <si>
    <t>Управление муниципальными финансами Рогнединского района (2020-2022 годы)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</si>
  <si>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</si>
  <si>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</si>
  <si>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Мероприяти по социальной поддержки отдельных категорий граждан</t>
  </si>
  <si>
    <t>Социальные выплаты граждан, кроме публичных нормативных социальных выплат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</si>
  <si>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</si>
  <si>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Темп роста 2020 к соответствующему периоду 2019, %</t>
  </si>
  <si>
    <t>Отдельные мероприятия по развитию спорта</t>
  </si>
  <si>
    <t>S7640</t>
  </si>
  <si>
    <t>Распределение расходов районного бюджета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 в сравнении с 9 месяцами 2019 года</t>
  </si>
  <si>
    <t>Кассовое исполнение за 9 месяцев 2019 года</t>
  </si>
  <si>
    <t>Исполнение судебных актов</t>
  </si>
  <si>
    <t>Софинансировани объектов капитальных вложений муниципальной собственности</t>
  </si>
  <si>
    <t>11270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</si>
  <si>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а рамках проекта "Решаем вместе"</t>
  </si>
  <si>
    <t>13300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</si>
  <si>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</si>
  <si>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</si>
  <si>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</si>
  <si>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</si>
  <si>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Кассовое исполнение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</si>
</sst>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8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49" fontId="6" fillId="0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top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164" fontId="2" fillId="4" borderId="3" xfId="0" applyNumberFormat="1" applyFont="1" applyFill="1" applyBorder="1" applyAlignment="1">
      <alignment horizontal="right" vertical="center" wrapText="1"/>
    </xf>
    <xf numFmtId="165" fontId="0" fillId="4" borderId="2" xfId="0" applyNumberFormat="1" applyFont="1" applyFill="1" applyBorder="1" applyAlignment="1">
      <alignment horizontal="center" vertical="center" wrapText="1"/>
    </xf>
    <xf numFmtId="0" fontId="0" fillId="4" borderId="0" xfId="0" applyFont="1" applyFill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center" vertical="center" shrinkToFi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shrinkToFit="1"/>
    </xf>
    <xf numFmtId="4" fontId="11" fillId="4" borderId="2" xfId="0" applyNumberFormat="1" applyFont="1" applyFill="1" applyBorder="1" applyAlignment="1">
      <alignment horizontal="center" vertical="center" shrinkToFit="1"/>
    </xf>
    <xf numFmtId="4" fontId="5" fillId="4" borderId="2" xfId="0" applyNumberFormat="1" applyFont="1" applyFill="1" applyBorder="1" applyAlignment="1" applyProtection="1">
      <alignment horizontal="center" vertical="center" shrinkToFit="1"/>
      <protection locked="0"/>
    </xf>
    <xf numFmtId="4" fontId="6" fillId="4" borderId="2" xfId="0" applyNumberFormat="1" applyFont="1" applyFill="1" applyBorder="1" applyAlignment="1" applyProtection="1">
      <alignment horizontal="center" vertical="center" shrinkToFit="1"/>
      <protection locked="0"/>
    </xf>
    <xf numFmtId="4" fontId="7" fillId="4" borderId="2" xfId="0" applyNumberFormat="1" applyFont="1" applyFill="1" applyBorder="1" applyAlignment="1">
      <alignment horizontal="center" vertical="center" shrinkToFit="1"/>
    </xf>
    <xf numFmtId="4" fontId="5" fillId="4" borderId="2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shrinkToFit="1"/>
      <protection locked="0"/>
    </xf>
    <xf numFmtId="4" fontId="6" fillId="4" borderId="6" xfId="0" applyNumberFormat="1" applyFont="1" applyFill="1" applyBorder="1" applyAlignment="1" applyProtection="1">
      <alignment horizontal="center" vertical="center" shrinkToFit="1"/>
      <protection locked="0"/>
    </xf>
    <xf numFmtId="4" fontId="2" fillId="4" borderId="1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top" shrinkToFit="1"/>
      <protection locked="0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5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1"/>
  <sheetViews>
    <sheetView tabSelected="1" workbookViewId="0">
      <selection activeCell="K7" sqref="K7"/>
    </sheetView>
  </sheetViews>
  <sheetFormatPr defaultRowHeight="12.75" x14ac:dyDescent="0.2"/>
  <cols>
    <col min="1" max="1" width="42.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0" width="17.83203125" style="56" customWidth="1"/>
    <col min="11" max="11" width="17.6640625" customWidth="1"/>
    <col min="12" max="12" width="20.83203125" style="56" customWidth="1"/>
    <col min="13" max="13" width="18.5" style="47" hidden="1" customWidth="1"/>
    <col min="14" max="14" width="19.6640625" style="47" customWidth="1"/>
    <col min="15" max="16" width="18.6640625" hidden="1" customWidth="1"/>
    <col min="17" max="17" width="14.83203125" customWidth="1"/>
    <col min="18" max="18" width="14.6640625" style="35" customWidth="1"/>
  </cols>
  <sheetData>
    <row r="1" spans="1:18" ht="3" customHeight="1" x14ac:dyDescent="0.2">
      <c r="A1" t="s">
        <v>0</v>
      </c>
    </row>
    <row r="2" spans="1:18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61"/>
      <c r="K2" s="2"/>
      <c r="L2" s="75"/>
      <c r="M2" s="76"/>
      <c r="N2" s="76"/>
      <c r="O2" s="76"/>
      <c r="P2" s="76"/>
      <c r="Q2" s="76"/>
    </row>
    <row r="3" spans="1:18" ht="42" customHeight="1" x14ac:dyDescent="0.2">
      <c r="A3" s="77" t="s">
        <v>241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8"/>
    </row>
    <row r="4" spans="1:18" ht="15" customHeight="1" x14ac:dyDescent="0.2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8"/>
    </row>
    <row r="5" spans="1:18" ht="108.7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58" t="s">
        <v>242</v>
      </c>
      <c r="K5" s="3" t="s">
        <v>229</v>
      </c>
      <c r="L5" s="58" t="s">
        <v>230</v>
      </c>
      <c r="M5" s="58" t="s">
        <v>11</v>
      </c>
      <c r="N5" s="58" t="s">
        <v>252</v>
      </c>
      <c r="O5" s="3" t="s">
        <v>12</v>
      </c>
      <c r="P5" s="3" t="s">
        <v>13</v>
      </c>
      <c r="Q5" s="30" t="s">
        <v>231</v>
      </c>
      <c r="R5" s="35" t="s">
        <v>238</v>
      </c>
    </row>
    <row r="6" spans="1:18" ht="14.45" customHeight="1" x14ac:dyDescent="0.2">
      <c r="A6" s="3" t="s">
        <v>14</v>
      </c>
      <c r="B6" s="3" t="s">
        <v>15</v>
      </c>
      <c r="C6" s="3" t="s">
        <v>16</v>
      </c>
      <c r="D6" s="3" t="s">
        <v>17</v>
      </c>
      <c r="E6" s="3" t="s">
        <v>18</v>
      </c>
      <c r="F6" s="3" t="s">
        <v>19</v>
      </c>
      <c r="G6" s="3" t="s">
        <v>20</v>
      </c>
      <c r="H6" s="3" t="s">
        <v>21</v>
      </c>
      <c r="I6" s="3" t="s">
        <v>22</v>
      </c>
      <c r="J6" s="58">
        <v>8</v>
      </c>
      <c r="K6" s="3">
        <v>9</v>
      </c>
      <c r="L6" s="58">
        <v>10</v>
      </c>
      <c r="M6" s="58" t="s">
        <v>23</v>
      </c>
      <c r="N6" s="58">
        <v>11</v>
      </c>
      <c r="O6" s="3" t="s">
        <v>24</v>
      </c>
      <c r="P6" s="3" t="s">
        <v>25</v>
      </c>
      <c r="Q6" s="30">
        <v>12</v>
      </c>
      <c r="R6" s="35">
        <v>13</v>
      </c>
    </row>
    <row r="7" spans="1:18" ht="76.5" customHeight="1" x14ac:dyDescent="0.2">
      <c r="A7" s="4" t="s">
        <v>36</v>
      </c>
      <c r="B7" s="5" t="s">
        <v>37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62">
        <f>J8+J138+J169+J200+J205+J210</f>
        <v>46722292.430000007</v>
      </c>
      <c r="K7" s="7">
        <f>K8+K169+K200+K205+K210</f>
        <v>69291764.700000003</v>
      </c>
      <c r="L7" s="59">
        <f>L8+L169+L200+L205+L210</f>
        <v>80241411.459999993</v>
      </c>
      <c r="M7" s="59">
        <f t="shared" ref="M7:N7" si="0">M8+M169+M200+M205+M210</f>
        <v>55792505.859999999</v>
      </c>
      <c r="N7" s="59">
        <f t="shared" si="0"/>
        <v>46290646.199999996</v>
      </c>
      <c r="O7" s="7">
        <f>O8+O169+O200+O205+O210</f>
        <v>58060900.800000004</v>
      </c>
      <c r="P7" s="7">
        <f>P8+P169+P200+P205+P210</f>
        <v>0</v>
      </c>
      <c r="Q7" s="31">
        <f t="shared" ref="Q7:Q38" si="1">N7/L7*100</f>
        <v>57.689222257855832</v>
      </c>
      <c r="R7" s="45">
        <f>N7/J7*100</f>
        <v>99.076145010121863</v>
      </c>
    </row>
    <row r="8" spans="1:18" ht="32.25" customHeight="1" x14ac:dyDescent="0.2">
      <c r="A8" s="4" t="s">
        <v>26</v>
      </c>
      <c r="B8" s="5" t="s">
        <v>37</v>
      </c>
      <c r="C8" s="5" t="s">
        <v>27</v>
      </c>
      <c r="D8" s="5" t="s">
        <v>28</v>
      </c>
      <c r="E8" s="5" t="s">
        <v>29</v>
      </c>
      <c r="F8" s="6" t="s">
        <v>0</v>
      </c>
      <c r="G8" s="6" t="s">
        <v>0</v>
      </c>
      <c r="H8" s="7">
        <v>54564522.700000003</v>
      </c>
      <c r="I8" s="7">
        <v>3013004.33</v>
      </c>
      <c r="J8" s="62">
        <f>J9+J19+J32+J40+J49+J56+J62+J68+J71+J81+J84+J91+J94+J103+J106+J115+J118+J121+J126+J132:K132+J135+J153+J166+J44</f>
        <v>33858146.750000007</v>
      </c>
      <c r="K8" s="7">
        <f>K9+K16+K19+K29+K32+K37+K40+K44+K49+K56+K62+K68+K71+K78+K81+K84+K91+K94+K100+K104+K106+K109+K112+K115+K118+K121+K126+K129+K132+K135+K138+K141+K144+K153+K159+K162</f>
        <v>54511722.700000003</v>
      </c>
      <c r="L8" s="59">
        <f>L9+L16+L19+L29+L32+L37+L40+L44+L49+L56+L62+L68+L71+L78+L81+L84+L91+L94+L100+L104+L106+L109+L112+L115+L118+L121+L126+L129+L132+L135+L138+L141+L144+L153+L159+L162+L65+L166+L150</f>
        <v>63993872.559999995</v>
      </c>
      <c r="M8" s="59">
        <f t="shared" ref="M8:N8" si="2">M9+M16+M19+M29+M32+M37+M40+M44+M49+M56+M62+M68+M71+M78+M81+M84+M91+M94+M100+M104+M106+M109+M112+M115+M118+M121+M126+M129+M132+M135+M138+M141+M144+M153+M159+M162+M65+M166+M150</f>
        <v>46128720.859999999</v>
      </c>
      <c r="N8" s="59">
        <f t="shared" si="2"/>
        <v>34152898.509999998</v>
      </c>
      <c r="O8" s="7">
        <f>O9+O16+O19+O29+O32+O37+O40+O44+O49+O56+O62+O68+O71+O78+O81+O84+O91+O94+O100+O103+O106+O126+O129+O132+O138+O141+O144+O147+O153+O156+O162</f>
        <v>47741620.800000004</v>
      </c>
      <c r="P8" s="7">
        <f>P9+P16+P19+P29+P32+P37+P40+P44+P49+P56+P62+P68+P71+P78+P81+P84+P91+P94+P100+P103+P106+P126+P129+P132+P138+P141+P144+P147+P153+P156+P162</f>
        <v>0</v>
      </c>
      <c r="Q8" s="31">
        <f t="shared" si="1"/>
        <v>53.369013537942386</v>
      </c>
      <c r="R8" s="45">
        <f t="shared" ref="R8:R73" si="3">N8/J8*100</f>
        <v>100.8705490060527</v>
      </c>
    </row>
    <row r="9" spans="1:18" ht="159.94999999999999" customHeight="1" x14ac:dyDescent="0.2">
      <c r="A9" s="13" t="s">
        <v>38</v>
      </c>
      <c r="B9" s="14" t="s">
        <v>37</v>
      </c>
      <c r="C9" s="14" t="s">
        <v>27</v>
      </c>
      <c r="D9" s="14" t="s">
        <v>28</v>
      </c>
      <c r="E9" s="14" t="s">
        <v>29</v>
      </c>
      <c r="F9" s="14" t="s">
        <v>39</v>
      </c>
      <c r="G9" s="15" t="s">
        <v>0</v>
      </c>
      <c r="H9" s="16">
        <v>868104</v>
      </c>
      <c r="I9" s="16">
        <v>0</v>
      </c>
      <c r="J9" s="62">
        <f>J10+J12+J14</f>
        <v>380612.65</v>
      </c>
      <c r="K9" s="16">
        <f>K10+K12+K14</f>
        <v>868104</v>
      </c>
      <c r="L9" s="49">
        <f>L10+L12+L14</f>
        <v>868104</v>
      </c>
      <c r="M9" s="49">
        <f t="shared" ref="M9:N9" si="4">M10+M12+M14</f>
        <v>868104</v>
      </c>
      <c r="N9" s="49">
        <f t="shared" si="4"/>
        <v>529837.28</v>
      </c>
      <c r="O9" s="16">
        <v>868104</v>
      </c>
      <c r="P9" s="16">
        <v>0</v>
      </c>
      <c r="Q9" s="31">
        <f t="shared" si="1"/>
        <v>61.03384847898409</v>
      </c>
      <c r="R9" s="45">
        <f t="shared" si="3"/>
        <v>139.20642942371987</v>
      </c>
    </row>
    <row r="10" spans="1:18" ht="127.9" customHeight="1" x14ac:dyDescent="0.2">
      <c r="A10" s="8" t="s">
        <v>40</v>
      </c>
      <c r="B10" s="3" t="s">
        <v>37</v>
      </c>
      <c r="C10" s="3" t="s">
        <v>27</v>
      </c>
      <c r="D10" s="3" t="s">
        <v>28</v>
      </c>
      <c r="E10" s="3" t="s">
        <v>29</v>
      </c>
      <c r="F10" s="3" t="s">
        <v>39</v>
      </c>
      <c r="G10" s="3" t="s">
        <v>41</v>
      </c>
      <c r="H10" s="10">
        <v>653900</v>
      </c>
      <c r="I10" s="10">
        <v>0</v>
      </c>
      <c r="J10" s="63">
        <f>J11</f>
        <v>342006.5</v>
      </c>
      <c r="K10" s="10">
        <f>K11</f>
        <v>653900</v>
      </c>
      <c r="L10" s="50">
        <f t="shared" ref="L10:N10" si="5">L11</f>
        <v>653900</v>
      </c>
      <c r="M10" s="10">
        <f t="shared" si="5"/>
        <v>674900</v>
      </c>
      <c r="N10" s="10">
        <f t="shared" si="5"/>
        <v>461500.01</v>
      </c>
      <c r="O10" s="10">
        <v>729500</v>
      </c>
      <c r="P10" s="10">
        <v>0</v>
      </c>
      <c r="Q10" s="32">
        <f t="shared" si="1"/>
        <v>70.576542284753017</v>
      </c>
      <c r="R10" s="46">
        <f t="shared" si="3"/>
        <v>134.93895876247964</v>
      </c>
    </row>
    <row r="11" spans="1:18" ht="48.95" customHeight="1" x14ac:dyDescent="0.2">
      <c r="A11" s="8" t="s">
        <v>42</v>
      </c>
      <c r="B11" s="3" t="s">
        <v>37</v>
      </c>
      <c r="C11" s="3" t="s">
        <v>27</v>
      </c>
      <c r="D11" s="3" t="s">
        <v>28</v>
      </c>
      <c r="E11" s="3" t="s">
        <v>29</v>
      </c>
      <c r="F11" s="3" t="s">
        <v>39</v>
      </c>
      <c r="G11" s="3" t="s">
        <v>43</v>
      </c>
      <c r="H11" s="10">
        <v>653900</v>
      </c>
      <c r="I11" s="10">
        <v>0</v>
      </c>
      <c r="J11" s="63">
        <v>342006.5</v>
      </c>
      <c r="K11" s="10">
        <v>653900</v>
      </c>
      <c r="L11" s="50">
        <v>653900</v>
      </c>
      <c r="M11" s="50">
        <v>674900</v>
      </c>
      <c r="N11" s="50">
        <v>461500.01</v>
      </c>
      <c r="O11" s="10">
        <v>729500</v>
      </c>
      <c r="P11" s="10">
        <v>0</v>
      </c>
      <c r="Q11" s="32">
        <f t="shared" si="1"/>
        <v>70.576542284753017</v>
      </c>
      <c r="R11" s="46">
        <f t="shared" si="3"/>
        <v>134.93895876247964</v>
      </c>
    </row>
    <row r="12" spans="1:18" ht="48.95" customHeight="1" x14ac:dyDescent="0.2">
      <c r="A12" s="8" t="s">
        <v>44</v>
      </c>
      <c r="B12" s="3" t="s">
        <v>37</v>
      </c>
      <c r="C12" s="3" t="s">
        <v>27</v>
      </c>
      <c r="D12" s="3" t="s">
        <v>28</v>
      </c>
      <c r="E12" s="3" t="s">
        <v>29</v>
      </c>
      <c r="F12" s="3" t="s">
        <v>39</v>
      </c>
      <c r="G12" s="3" t="s">
        <v>45</v>
      </c>
      <c r="H12" s="10">
        <v>214004</v>
      </c>
      <c r="I12" s="10">
        <v>0</v>
      </c>
      <c r="J12" s="63">
        <f>J13</f>
        <v>38606.15</v>
      </c>
      <c r="K12" s="10">
        <f>K13</f>
        <v>214004</v>
      </c>
      <c r="L12" s="50">
        <f>L13</f>
        <v>214004</v>
      </c>
      <c r="M12" s="50">
        <v>193004</v>
      </c>
      <c r="N12" s="50">
        <f>N13</f>
        <v>68137.27</v>
      </c>
      <c r="O12" s="10">
        <v>138404</v>
      </c>
      <c r="P12" s="10">
        <v>0</v>
      </c>
      <c r="Q12" s="32">
        <f t="shared" si="1"/>
        <v>31.839250668211811</v>
      </c>
      <c r="R12" s="46">
        <f t="shared" si="3"/>
        <v>176.49330482319527</v>
      </c>
    </row>
    <row r="13" spans="1:18" ht="64.5" customHeight="1" x14ac:dyDescent="0.2">
      <c r="A13" s="8" t="s">
        <v>46</v>
      </c>
      <c r="B13" s="3" t="s">
        <v>37</v>
      </c>
      <c r="C13" s="3" t="s">
        <v>27</v>
      </c>
      <c r="D13" s="3" t="s">
        <v>28</v>
      </c>
      <c r="E13" s="3" t="s">
        <v>29</v>
      </c>
      <c r="F13" s="3" t="s">
        <v>39</v>
      </c>
      <c r="G13" s="3" t="s">
        <v>47</v>
      </c>
      <c r="H13" s="10">
        <v>214004</v>
      </c>
      <c r="I13" s="10">
        <v>0</v>
      </c>
      <c r="J13" s="63">
        <v>38606.15</v>
      </c>
      <c r="K13" s="10">
        <v>214004</v>
      </c>
      <c r="L13" s="50">
        <v>214004</v>
      </c>
      <c r="M13" s="50">
        <v>193004</v>
      </c>
      <c r="N13" s="50">
        <v>68137.27</v>
      </c>
      <c r="O13" s="10">
        <v>138404</v>
      </c>
      <c r="P13" s="10">
        <v>0</v>
      </c>
      <c r="Q13" s="32">
        <f t="shared" si="1"/>
        <v>31.839250668211811</v>
      </c>
      <c r="R13" s="46">
        <f t="shared" si="3"/>
        <v>176.49330482319527</v>
      </c>
    </row>
    <row r="14" spans="1:18" ht="15" customHeight="1" x14ac:dyDescent="0.2">
      <c r="A14" s="8" t="s">
        <v>48</v>
      </c>
      <c r="B14" s="3" t="s">
        <v>37</v>
      </c>
      <c r="C14" s="3" t="s">
        <v>27</v>
      </c>
      <c r="D14" s="3" t="s">
        <v>28</v>
      </c>
      <c r="E14" s="3" t="s">
        <v>29</v>
      </c>
      <c r="F14" s="3" t="s">
        <v>39</v>
      </c>
      <c r="G14" s="3" t="s">
        <v>49</v>
      </c>
      <c r="H14" s="10">
        <v>200</v>
      </c>
      <c r="I14" s="10">
        <v>0</v>
      </c>
      <c r="J14" s="50"/>
      <c r="K14" s="10">
        <v>200</v>
      </c>
      <c r="L14" s="50">
        <v>200</v>
      </c>
      <c r="M14" s="50">
        <v>200</v>
      </c>
      <c r="N14" s="50">
        <v>200</v>
      </c>
      <c r="O14" s="10">
        <v>200</v>
      </c>
      <c r="P14" s="10">
        <v>0</v>
      </c>
      <c r="Q14" s="32">
        <f t="shared" si="1"/>
        <v>100</v>
      </c>
      <c r="R14" s="46" t="e">
        <f t="shared" si="3"/>
        <v>#DIV/0!</v>
      </c>
    </row>
    <row r="15" spans="1:18" ht="15" customHeight="1" x14ac:dyDescent="0.2">
      <c r="A15" s="8" t="s">
        <v>50</v>
      </c>
      <c r="B15" s="3" t="s">
        <v>37</v>
      </c>
      <c r="C15" s="3" t="s">
        <v>27</v>
      </c>
      <c r="D15" s="3" t="s">
        <v>28</v>
      </c>
      <c r="E15" s="3" t="s">
        <v>29</v>
      </c>
      <c r="F15" s="3" t="s">
        <v>39</v>
      </c>
      <c r="G15" s="3" t="s">
        <v>51</v>
      </c>
      <c r="H15" s="10">
        <v>200</v>
      </c>
      <c r="I15" s="10">
        <v>0</v>
      </c>
      <c r="J15" s="50"/>
      <c r="K15" s="10">
        <v>200</v>
      </c>
      <c r="L15" s="50">
        <v>200</v>
      </c>
      <c r="M15" s="50">
        <v>200</v>
      </c>
      <c r="N15" s="50">
        <v>200</v>
      </c>
      <c r="O15" s="10">
        <v>200</v>
      </c>
      <c r="P15" s="10">
        <v>0</v>
      </c>
      <c r="Q15" s="32">
        <f t="shared" si="1"/>
        <v>100</v>
      </c>
      <c r="R15" s="46" t="e">
        <f t="shared" si="3"/>
        <v>#DIV/0!</v>
      </c>
    </row>
    <row r="16" spans="1:18" ht="201" customHeight="1" x14ac:dyDescent="0.2">
      <c r="A16" s="13" t="s">
        <v>52</v>
      </c>
      <c r="B16" s="14" t="s">
        <v>37</v>
      </c>
      <c r="C16" s="14" t="s">
        <v>27</v>
      </c>
      <c r="D16" s="14" t="s">
        <v>28</v>
      </c>
      <c r="E16" s="14" t="s">
        <v>29</v>
      </c>
      <c r="F16" s="14" t="s">
        <v>53</v>
      </c>
      <c r="G16" s="15" t="s">
        <v>0</v>
      </c>
      <c r="H16" s="16">
        <v>18329.57</v>
      </c>
      <c r="I16" s="16">
        <v>0</v>
      </c>
      <c r="J16" s="49"/>
      <c r="K16" s="16">
        <f>K17</f>
        <v>18329.57</v>
      </c>
      <c r="L16" s="49">
        <v>18329.57</v>
      </c>
      <c r="M16" s="49">
        <v>18329.57</v>
      </c>
      <c r="N16" s="49">
        <v>18329.57</v>
      </c>
      <c r="O16" s="16">
        <v>18329.57</v>
      </c>
      <c r="P16" s="16">
        <v>0</v>
      </c>
      <c r="Q16" s="31">
        <f t="shared" si="1"/>
        <v>100</v>
      </c>
      <c r="R16" s="46" t="e">
        <f t="shared" si="3"/>
        <v>#DIV/0!</v>
      </c>
    </row>
    <row r="17" spans="1:18" ht="48.95" customHeight="1" x14ac:dyDescent="0.2">
      <c r="A17" s="8" t="s">
        <v>44</v>
      </c>
      <c r="B17" s="3" t="s">
        <v>37</v>
      </c>
      <c r="C17" s="3" t="s">
        <v>27</v>
      </c>
      <c r="D17" s="3" t="s">
        <v>28</v>
      </c>
      <c r="E17" s="3" t="s">
        <v>29</v>
      </c>
      <c r="F17" s="3" t="s">
        <v>53</v>
      </c>
      <c r="G17" s="3" t="s">
        <v>45</v>
      </c>
      <c r="H17" s="10">
        <v>18329.57</v>
      </c>
      <c r="I17" s="10">
        <v>0</v>
      </c>
      <c r="J17" s="50"/>
      <c r="K17" s="10">
        <v>18329.57</v>
      </c>
      <c r="L17" s="50">
        <v>18329.57</v>
      </c>
      <c r="M17" s="50">
        <v>18329.57</v>
      </c>
      <c r="N17" s="50">
        <v>18329.57</v>
      </c>
      <c r="O17" s="10">
        <v>18329.57</v>
      </c>
      <c r="P17" s="10">
        <v>0</v>
      </c>
      <c r="Q17" s="32">
        <f t="shared" si="1"/>
        <v>100</v>
      </c>
      <c r="R17" s="46" t="e">
        <f t="shared" si="3"/>
        <v>#DIV/0!</v>
      </c>
    </row>
    <row r="18" spans="1:18" ht="64.5" customHeight="1" x14ac:dyDescent="0.2">
      <c r="A18" s="8" t="s">
        <v>46</v>
      </c>
      <c r="B18" s="3" t="s">
        <v>37</v>
      </c>
      <c r="C18" s="3" t="s">
        <v>27</v>
      </c>
      <c r="D18" s="3" t="s">
        <v>28</v>
      </c>
      <c r="E18" s="3" t="s">
        <v>29</v>
      </c>
      <c r="F18" s="3" t="s">
        <v>53</v>
      </c>
      <c r="G18" s="3" t="s">
        <v>47</v>
      </c>
      <c r="H18" s="10">
        <v>18329.57</v>
      </c>
      <c r="I18" s="10">
        <v>0</v>
      </c>
      <c r="J18" s="50"/>
      <c r="K18" s="10">
        <v>18329.57</v>
      </c>
      <c r="L18" s="50">
        <v>18329.57</v>
      </c>
      <c r="M18" s="50">
        <v>18329.57</v>
      </c>
      <c r="N18" s="50">
        <v>18329.57</v>
      </c>
      <c r="O18" s="10">
        <v>18329.57</v>
      </c>
      <c r="P18" s="10">
        <v>0</v>
      </c>
      <c r="Q18" s="32">
        <f t="shared" si="1"/>
        <v>100</v>
      </c>
      <c r="R18" s="46" t="e">
        <f t="shared" si="3"/>
        <v>#DIV/0!</v>
      </c>
    </row>
    <row r="19" spans="1:18" ht="165" customHeight="1" x14ac:dyDescent="0.2">
      <c r="A19" s="13" t="s">
        <v>234</v>
      </c>
      <c r="B19" s="14" t="s">
        <v>37</v>
      </c>
      <c r="C19" s="14" t="s">
        <v>27</v>
      </c>
      <c r="D19" s="14" t="s">
        <v>28</v>
      </c>
      <c r="E19" s="14" t="s">
        <v>29</v>
      </c>
      <c r="F19" s="14">
        <v>14723</v>
      </c>
      <c r="G19" s="15" t="s">
        <v>0</v>
      </c>
      <c r="H19" s="16">
        <v>80400</v>
      </c>
      <c r="I19" s="16">
        <v>0</v>
      </c>
      <c r="J19" s="62">
        <f>J22+J21</f>
        <v>67000</v>
      </c>
      <c r="K19" s="16">
        <v>80400</v>
      </c>
      <c r="L19" s="49">
        <v>80400</v>
      </c>
      <c r="M19" s="49">
        <v>80400</v>
      </c>
      <c r="N19" s="49">
        <f>N20+N22</f>
        <v>60300</v>
      </c>
      <c r="O19" s="16">
        <v>80400</v>
      </c>
      <c r="P19" s="16">
        <v>0</v>
      </c>
      <c r="Q19" s="31">
        <f t="shared" si="1"/>
        <v>75</v>
      </c>
      <c r="R19" s="46">
        <f t="shared" si="3"/>
        <v>90</v>
      </c>
    </row>
    <row r="20" spans="1:18" ht="32.25" customHeight="1" x14ac:dyDescent="0.2">
      <c r="A20" s="8" t="s">
        <v>54</v>
      </c>
      <c r="B20" s="3" t="s">
        <v>37</v>
      </c>
      <c r="C20" s="3" t="s">
        <v>27</v>
      </c>
      <c r="D20" s="3" t="s">
        <v>28</v>
      </c>
      <c r="E20" s="3" t="s">
        <v>29</v>
      </c>
      <c r="F20" s="3">
        <v>14723</v>
      </c>
      <c r="G20" s="3" t="s">
        <v>55</v>
      </c>
      <c r="H20" s="10">
        <v>8400</v>
      </c>
      <c r="I20" s="10">
        <v>0</v>
      </c>
      <c r="J20" s="64">
        <f>J21</f>
        <v>7000</v>
      </c>
      <c r="K20" s="10">
        <v>8400</v>
      </c>
      <c r="L20" s="50">
        <v>8400</v>
      </c>
      <c r="M20" s="50">
        <v>8400</v>
      </c>
      <c r="N20" s="50">
        <f>N21</f>
        <v>6300</v>
      </c>
      <c r="O20" s="10">
        <v>8400</v>
      </c>
      <c r="P20" s="10">
        <v>0</v>
      </c>
      <c r="Q20" s="31">
        <f t="shared" si="1"/>
        <v>75</v>
      </c>
      <c r="R20" s="46">
        <f t="shared" si="3"/>
        <v>90</v>
      </c>
    </row>
    <row r="21" spans="1:18" ht="48.95" customHeight="1" x14ac:dyDescent="0.2">
      <c r="A21" s="8" t="s">
        <v>56</v>
      </c>
      <c r="B21" s="3" t="s">
        <v>37</v>
      </c>
      <c r="C21" s="3" t="s">
        <v>27</v>
      </c>
      <c r="D21" s="3" t="s">
        <v>28</v>
      </c>
      <c r="E21" s="3" t="s">
        <v>29</v>
      </c>
      <c r="F21" s="3">
        <v>14723</v>
      </c>
      <c r="G21" s="3" t="s">
        <v>57</v>
      </c>
      <c r="H21" s="10">
        <v>8400</v>
      </c>
      <c r="I21" s="10">
        <v>0</v>
      </c>
      <c r="J21" s="64">
        <v>7000</v>
      </c>
      <c r="K21" s="10">
        <v>8400</v>
      </c>
      <c r="L21" s="50">
        <v>8400</v>
      </c>
      <c r="M21" s="50">
        <v>8400</v>
      </c>
      <c r="N21" s="50">
        <v>6300</v>
      </c>
      <c r="O21" s="10">
        <v>8400</v>
      </c>
      <c r="P21" s="10">
        <v>0</v>
      </c>
      <c r="Q21" s="31">
        <f t="shared" si="1"/>
        <v>75</v>
      </c>
      <c r="R21" s="46">
        <f t="shared" si="3"/>
        <v>90</v>
      </c>
    </row>
    <row r="22" spans="1:18" ht="64.5" customHeight="1" x14ac:dyDescent="0.2">
      <c r="A22" s="8" t="s">
        <v>58</v>
      </c>
      <c r="B22" s="3" t="s">
        <v>37</v>
      </c>
      <c r="C22" s="3" t="s">
        <v>27</v>
      </c>
      <c r="D22" s="3" t="s">
        <v>28</v>
      </c>
      <c r="E22" s="3" t="s">
        <v>29</v>
      </c>
      <c r="F22" s="3">
        <v>14723</v>
      </c>
      <c r="G22" s="3" t="s">
        <v>59</v>
      </c>
      <c r="H22" s="10">
        <v>72000</v>
      </c>
      <c r="I22" s="10">
        <v>0</v>
      </c>
      <c r="J22" s="65">
        <f>J23</f>
        <v>60000</v>
      </c>
      <c r="K22" s="10">
        <v>72000</v>
      </c>
      <c r="L22" s="50">
        <v>72000</v>
      </c>
      <c r="M22" s="50">
        <v>72000</v>
      </c>
      <c r="N22" s="50">
        <f>N23</f>
        <v>54000</v>
      </c>
      <c r="O22" s="10">
        <v>72000</v>
      </c>
      <c r="P22" s="10">
        <v>0</v>
      </c>
      <c r="Q22" s="32">
        <f t="shared" si="1"/>
        <v>75</v>
      </c>
      <c r="R22" s="46">
        <f t="shared" si="3"/>
        <v>90</v>
      </c>
    </row>
    <row r="23" spans="1:18" ht="21.75" customHeight="1" x14ac:dyDescent="0.2">
      <c r="A23" s="8" t="s">
        <v>60</v>
      </c>
      <c r="B23" s="3" t="s">
        <v>37</v>
      </c>
      <c r="C23" s="3" t="s">
        <v>27</v>
      </c>
      <c r="D23" s="3" t="s">
        <v>28</v>
      </c>
      <c r="E23" s="3" t="s">
        <v>29</v>
      </c>
      <c r="F23" s="3">
        <v>14723</v>
      </c>
      <c r="G23" s="3" t="s">
        <v>61</v>
      </c>
      <c r="H23" s="10">
        <v>72000</v>
      </c>
      <c r="I23" s="10">
        <v>0</v>
      </c>
      <c r="J23" s="65">
        <v>60000</v>
      </c>
      <c r="K23" s="10">
        <v>72000</v>
      </c>
      <c r="L23" s="50">
        <v>72000</v>
      </c>
      <c r="M23" s="50">
        <v>72000</v>
      </c>
      <c r="N23" s="50">
        <v>54000</v>
      </c>
      <c r="O23" s="10">
        <v>72000</v>
      </c>
      <c r="P23" s="10">
        <v>0</v>
      </c>
      <c r="Q23" s="32">
        <f t="shared" si="1"/>
        <v>75</v>
      </c>
      <c r="R23" s="46">
        <f t="shared" si="3"/>
        <v>90</v>
      </c>
    </row>
    <row r="24" spans="1:18" ht="34.5" hidden="1" customHeight="1" x14ac:dyDescent="0.2">
      <c r="A24" s="8" t="s">
        <v>62</v>
      </c>
      <c r="B24" s="3" t="s">
        <v>37</v>
      </c>
      <c r="C24" s="3" t="s">
        <v>27</v>
      </c>
      <c r="D24" s="3" t="s">
        <v>28</v>
      </c>
      <c r="E24" s="3" t="s">
        <v>29</v>
      </c>
      <c r="F24" s="3" t="s">
        <v>63</v>
      </c>
      <c r="G24" s="9" t="s">
        <v>0</v>
      </c>
      <c r="H24" s="10">
        <v>0</v>
      </c>
      <c r="I24" s="10">
        <v>0</v>
      </c>
      <c r="J24" s="50"/>
      <c r="K24" s="10"/>
      <c r="L24" s="50">
        <v>0</v>
      </c>
      <c r="M24" s="50">
        <v>0</v>
      </c>
      <c r="N24" s="50">
        <v>0</v>
      </c>
      <c r="O24" s="10">
        <v>0</v>
      </c>
      <c r="P24" s="10">
        <v>0</v>
      </c>
      <c r="Q24" s="31" t="e">
        <f t="shared" si="1"/>
        <v>#DIV/0!</v>
      </c>
      <c r="R24" s="46" t="e">
        <f t="shared" si="3"/>
        <v>#DIV/0!</v>
      </c>
    </row>
    <row r="25" spans="1:18" ht="32.25" hidden="1" customHeight="1" x14ac:dyDescent="0.2">
      <c r="A25" s="8" t="s">
        <v>54</v>
      </c>
      <c r="B25" s="3" t="s">
        <v>37</v>
      </c>
      <c r="C25" s="3" t="s">
        <v>27</v>
      </c>
      <c r="D25" s="3" t="s">
        <v>28</v>
      </c>
      <c r="E25" s="3" t="s">
        <v>29</v>
      </c>
      <c r="F25" s="3" t="s">
        <v>63</v>
      </c>
      <c r="G25" s="3" t="s">
        <v>55</v>
      </c>
      <c r="H25" s="10">
        <v>0</v>
      </c>
      <c r="I25" s="10">
        <v>0</v>
      </c>
      <c r="J25" s="50"/>
      <c r="K25" s="10"/>
      <c r="L25" s="50">
        <v>0</v>
      </c>
      <c r="M25" s="50">
        <v>0</v>
      </c>
      <c r="N25" s="50">
        <v>0</v>
      </c>
      <c r="O25" s="10">
        <v>0</v>
      </c>
      <c r="P25" s="10">
        <v>0</v>
      </c>
      <c r="Q25" s="31" t="e">
        <f t="shared" si="1"/>
        <v>#DIV/0!</v>
      </c>
      <c r="R25" s="46" t="e">
        <f t="shared" si="3"/>
        <v>#DIV/0!</v>
      </c>
    </row>
    <row r="26" spans="1:18" ht="48.75" hidden="1" customHeight="1" x14ac:dyDescent="0.2">
      <c r="A26" s="8" t="s">
        <v>56</v>
      </c>
      <c r="B26" s="3" t="s">
        <v>37</v>
      </c>
      <c r="C26" s="3" t="s">
        <v>27</v>
      </c>
      <c r="D26" s="3" t="s">
        <v>28</v>
      </c>
      <c r="E26" s="3" t="s">
        <v>29</v>
      </c>
      <c r="F26" s="3" t="s">
        <v>63</v>
      </c>
      <c r="G26" s="3" t="s">
        <v>57</v>
      </c>
      <c r="H26" s="10">
        <v>0</v>
      </c>
      <c r="I26" s="10">
        <v>0</v>
      </c>
      <c r="J26" s="50"/>
      <c r="K26" s="10"/>
      <c r="L26" s="50">
        <v>0</v>
      </c>
      <c r="M26" s="50">
        <v>0</v>
      </c>
      <c r="N26" s="50">
        <v>0</v>
      </c>
      <c r="O26" s="10">
        <v>0</v>
      </c>
      <c r="P26" s="10">
        <v>0</v>
      </c>
      <c r="Q26" s="31" t="e">
        <f t="shared" si="1"/>
        <v>#DIV/0!</v>
      </c>
      <c r="R26" s="46" t="e">
        <f t="shared" si="3"/>
        <v>#DIV/0!</v>
      </c>
    </row>
    <row r="27" spans="1:18" ht="64.5" hidden="1" customHeight="1" x14ac:dyDescent="0.2">
      <c r="A27" s="8" t="s">
        <v>58</v>
      </c>
      <c r="B27" s="3" t="s">
        <v>37</v>
      </c>
      <c r="C27" s="3" t="s">
        <v>27</v>
      </c>
      <c r="D27" s="3" t="s">
        <v>28</v>
      </c>
      <c r="E27" s="3" t="s">
        <v>29</v>
      </c>
      <c r="F27" s="3" t="s">
        <v>63</v>
      </c>
      <c r="G27" s="3" t="s">
        <v>59</v>
      </c>
      <c r="H27" s="10">
        <v>0</v>
      </c>
      <c r="I27" s="10">
        <v>0</v>
      </c>
      <c r="J27" s="50"/>
      <c r="K27" s="10"/>
      <c r="L27" s="50">
        <v>0</v>
      </c>
      <c r="M27" s="50">
        <v>0</v>
      </c>
      <c r="N27" s="50">
        <v>0</v>
      </c>
      <c r="O27" s="10">
        <v>0</v>
      </c>
      <c r="P27" s="10">
        <v>0</v>
      </c>
      <c r="Q27" s="31" t="e">
        <f t="shared" si="1"/>
        <v>#DIV/0!</v>
      </c>
      <c r="R27" s="46" t="e">
        <f t="shared" si="3"/>
        <v>#DIV/0!</v>
      </c>
    </row>
    <row r="28" spans="1:18" ht="32.25" hidden="1" customHeight="1" x14ac:dyDescent="0.2">
      <c r="A28" s="8" t="s">
        <v>60</v>
      </c>
      <c r="B28" s="3" t="s">
        <v>37</v>
      </c>
      <c r="C28" s="3" t="s">
        <v>27</v>
      </c>
      <c r="D28" s="3" t="s">
        <v>28</v>
      </c>
      <c r="E28" s="3" t="s">
        <v>29</v>
      </c>
      <c r="F28" s="3" t="s">
        <v>63</v>
      </c>
      <c r="G28" s="3" t="s">
        <v>61</v>
      </c>
      <c r="H28" s="10">
        <v>0</v>
      </c>
      <c r="I28" s="10">
        <v>0</v>
      </c>
      <c r="J28" s="50"/>
      <c r="K28" s="10"/>
      <c r="L28" s="50">
        <v>0</v>
      </c>
      <c r="M28" s="50">
        <v>0</v>
      </c>
      <c r="N28" s="50">
        <v>0</v>
      </c>
      <c r="O28" s="10">
        <v>0</v>
      </c>
      <c r="P28" s="10">
        <v>0</v>
      </c>
      <c r="Q28" s="31" t="e">
        <f t="shared" si="1"/>
        <v>#DIV/0!</v>
      </c>
      <c r="R28" s="46" t="e">
        <f t="shared" si="3"/>
        <v>#DIV/0!</v>
      </c>
    </row>
    <row r="29" spans="1:18" ht="80.099999999999994" customHeight="1" x14ac:dyDescent="0.2">
      <c r="A29" s="13" t="s">
        <v>64</v>
      </c>
      <c r="B29" s="14" t="s">
        <v>37</v>
      </c>
      <c r="C29" s="14" t="s">
        <v>27</v>
      </c>
      <c r="D29" s="14" t="s">
        <v>28</v>
      </c>
      <c r="E29" s="14" t="s">
        <v>29</v>
      </c>
      <c r="F29" s="14" t="s">
        <v>65</v>
      </c>
      <c r="G29" s="15" t="s">
        <v>0</v>
      </c>
      <c r="H29" s="16">
        <v>33000</v>
      </c>
      <c r="I29" s="16">
        <v>0</v>
      </c>
      <c r="J29" s="49"/>
      <c r="K29" s="16">
        <v>33000</v>
      </c>
      <c r="L29" s="49">
        <v>33000</v>
      </c>
      <c r="M29" s="49">
        <v>33000</v>
      </c>
      <c r="N29" s="49"/>
      <c r="O29" s="16">
        <v>33000</v>
      </c>
      <c r="P29" s="16">
        <v>0</v>
      </c>
      <c r="Q29" s="31">
        <f t="shared" si="1"/>
        <v>0</v>
      </c>
      <c r="R29" s="46" t="e">
        <f t="shared" si="3"/>
        <v>#DIV/0!</v>
      </c>
    </row>
    <row r="30" spans="1:18" ht="32.25" customHeight="1" x14ac:dyDescent="0.2">
      <c r="A30" s="8" t="s">
        <v>54</v>
      </c>
      <c r="B30" s="3" t="s">
        <v>37</v>
      </c>
      <c r="C30" s="3" t="s">
        <v>27</v>
      </c>
      <c r="D30" s="3" t="s">
        <v>28</v>
      </c>
      <c r="E30" s="3" t="s">
        <v>29</v>
      </c>
      <c r="F30" s="3" t="s">
        <v>65</v>
      </c>
      <c r="G30" s="3" t="s">
        <v>55</v>
      </c>
      <c r="H30" s="10">
        <v>33000</v>
      </c>
      <c r="I30" s="10">
        <v>0</v>
      </c>
      <c r="J30" s="50"/>
      <c r="K30" s="10">
        <v>33000</v>
      </c>
      <c r="L30" s="50">
        <v>33000</v>
      </c>
      <c r="M30" s="50">
        <v>33000</v>
      </c>
      <c r="N30" s="50"/>
      <c r="O30" s="10">
        <v>33000</v>
      </c>
      <c r="P30" s="10">
        <v>0</v>
      </c>
      <c r="Q30" s="32">
        <f t="shared" si="1"/>
        <v>0</v>
      </c>
      <c r="R30" s="46" t="e">
        <f t="shared" si="3"/>
        <v>#DIV/0!</v>
      </c>
    </row>
    <row r="31" spans="1:18" ht="48.95" customHeight="1" x14ac:dyDescent="0.2">
      <c r="A31" s="8" t="s">
        <v>56</v>
      </c>
      <c r="B31" s="3" t="s">
        <v>37</v>
      </c>
      <c r="C31" s="3" t="s">
        <v>27</v>
      </c>
      <c r="D31" s="3" t="s">
        <v>28</v>
      </c>
      <c r="E31" s="3" t="s">
        <v>29</v>
      </c>
      <c r="F31" s="3" t="s">
        <v>65</v>
      </c>
      <c r="G31" s="3" t="s">
        <v>57</v>
      </c>
      <c r="H31" s="10">
        <v>33000</v>
      </c>
      <c r="I31" s="10">
        <v>0</v>
      </c>
      <c r="J31" s="50"/>
      <c r="K31" s="10">
        <v>33000</v>
      </c>
      <c r="L31" s="50">
        <v>33000</v>
      </c>
      <c r="M31" s="50">
        <v>33000</v>
      </c>
      <c r="N31" s="50"/>
      <c r="O31" s="10">
        <v>33000</v>
      </c>
      <c r="P31" s="10">
        <v>0</v>
      </c>
      <c r="Q31" s="32">
        <f t="shared" si="1"/>
        <v>0</v>
      </c>
      <c r="R31" s="46" t="e">
        <f t="shared" si="3"/>
        <v>#DIV/0!</v>
      </c>
    </row>
    <row r="32" spans="1:18" ht="258.75" customHeight="1" x14ac:dyDescent="0.2">
      <c r="A32" s="13" t="s">
        <v>66</v>
      </c>
      <c r="B32" s="14" t="s">
        <v>37</v>
      </c>
      <c r="C32" s="14" t="s">
        <v>27</v>
      </c>
      <c r="D32" s="14" t="s">
        <v>28</v>
      </c>
      <c r="E32" s="14" t="s">
        <v>29</v>
      </c>
      <c r="F32" s="14" t="s">
        <v>67</v>
      </c>
      <c r="G32" s="15" t="s">
        <v>0</v>
      </c>
      <c r="H32" s="16">
        <v>650778</v>
      </c>
      <c r="I32" s="16">
        <v>0</v>
      </c>
      <c r="J32" s="66">
        <f>J33+J35</f>
        <v>329574.06999999995</v>
      </c>
      <c r="K32" s="16">
        <v>650778</v>
      </c>
      <c r="L32" s="49">
        <f>L33+L35</f>
        <v>650778</v>
      </c>
      <c r="M32" s="49">
        <v>650778</v>
      </c>
      <c r="N32" s="49">
        <f>N33+N35</f>
        <v>437040.48</v>
      </c>
      <c r="O32" s="16">
        <v>650778</v>
      </c>
      <c r="P32" s="16">
        <v>0</v>
      </c>
      <c r="Q32" s="31">
        <f t="shared" si="1"/>
        <v>67.156615620073197</v>
      </c>
      <c r="R32" s="46">
        <f t="shared" si="3"/>
        <v>132.60766540280309</v>
      </c>
    </row>
    <row r="33" spans="1:18" ht="127.9" customHeight="1" x14ac:dyDescent="0.2">
      <c r="A33" s="8" t="s">
        <v>40</v>
      </c>
      <c r="B33" s="3" t="s">
        <v>37</v>
      </c>
      <c r="C33" s="3" t="s">
        <v>27</v>
      </c>
      <c r="D33" s="3" t="s">
        <v>28</v>
      </c>
      <c r="E33" s="3" t="s">
        <v>29</v>
      </c>
      <c r="F33" s="3" t="s">
        <v>67</v>
      </c>
      <c r="G33" s="3" t="s">
        <v>41</v>
      </c>
      <c r="H33" s="10">
        <v>493100</v>
      </c>
      <c r="I33" s="10">
        <v>0</v>
      </c>
      <c r="J33" s="67">
        <f>J34</f>
        <v>285612.96999999997</v>
      </c>
      <c r="K33" s="10">
        <v>493100</v>
      </c>
      <c r="L33" s="50">
        <v>493100</v>
      </c>
      <c r="M33" s="50">
        <v>509100</v>
      </c>
      <c r="N33" s="50">
        <f>N34</f>
        <v>353179.73</v>
      </c>
      <c r="O33" s="10">
        <v>529300</v>
      </c>
      <c r="P33" s="10">
        <v>0</v>
      </c>
      <c r="Q33" s="31">
        <f t="shared" si="1"/>
        <v>71.624362198337039</v>
      </c>
      <c r="R33" s="46">
        <f t="shared" si="3"/>
        <v>123.65675480353711</v>
      </c>
    </row>
    <row r="34" spans="1:18" ht="48.95" customHeight="1" x14ac:dyDescent="0.2">
      <c r="A34" s="8" t="s">
        <v>42</v>
      </c>
      <c r="B34" s="3" t="s">
        <v>37</v>
      </c>
      <c r="C34" s="3" t="s">
        <v>27</v>
      </c>
      <c r="D34" s="3" t="s">
        <v>28</v>
      </c>
      <c r="E34" s="3" t="s">
        <v>29</v>
      </c>
      <c r="F34" s="3" t="s">
        <v>67</v>
      </c>
      <c r="G34" s="3" t="s">
        <v>43</v>
      </c>
      <c r="H34" s="10">
        <v>493100</v>
      </c>
      <c r="I34" s="10">
        <v>0</v>
      </c>
      <c r="J34" s="67">
        <v>285612.96999999997</v>
      </c>
      <c r="K34" s="10">
        <v>493100</v>
      </c>
      <c r="L34" s="50">
        <v>493100</v>
      </c>
      <c r="M34" s="50">
        <v>509100</v>
      </c>
      <c r="N34" s="50">
        <v>353179.73</v>
      </c>
      <c r="O34" s="10">
        <v>529300</v>
      </c>
      <c r="P34" s="10">
        <v>0</v>
      </c>
      <c r="Q34" s="31">
        <f t="shared" si="1"/>
        <v>71.624362198337039</v>
      </c>
      <c r="R34" s="46">
        <f t="shared" si="3"/>
        <v>123.65675480353711</v>
      </c>
    </row>
    <row r="35" spans="1:18" ht="48.95" customHeight="1" x14ac:dyDescent="0.2">
      <c r="A35" s="8" t="s">
        <v>44</v>
      </c>
      <c r="B35" s="3" t="s">
        <v>37</v>
      </c>
      <c r="C35" s="3" t="s">
        <v>27</v>
      </c>
      <c r="D35" s="3" t="s">
        <v>28</v>
      </c>
      <c r="E35" s="3" t="s">
        <v>29</v>
      </c>
      <c r="F35" s="3" t="s">
        <v>67</v>
      </c>
      <c r="G35" s="3" t="s">
        <v>45</v>
      </c>
      <c r="H35" s="10">
        <v>157678</v>
      </c>
      <c r="I35" s="10">
        <v>0</v>
      </c>
      <c r="J35" s="67">
        <f>J36</f>
        <v>43961.1</v>
      </c>
      <c r="K35" s="10">
        <v>157678</v>
      </c>
      <c r="L35" s="50">
        <v>157678</v>
      </c>
      <c r="M35" s="50">
        <v>141678</v>
      </c>
      <c r="N35" s="50">
        <f>N36</f>
        <v>83860.75</v>
      </c>
      <c r="O35" s="10">
        <v>121478</v>
      </c>
      <c r="P35" s="10">
        <v>0</v>
      </c>
      <c r="Q35" s="32">
        <f t="shared" si="1"/>
        <v>53.184813353796976</v>
      </c>
      <c r="R35" s="46">
        <f t="shared" si="3"/>
        <v>190.7612639356158</v>
      </c>
    </row>
    <row r="36" spans="1:18" ht="64.5" customHeight="1" x14ac:dyDescent="0.2">
      <c r="A36" s="8" t="s">
        <v>46</v>
      </c>
      <c r="B36" s="3" t="s">
        <v>37</v>
      </c>
      <c r="C36" s="3" t="s">
        <v>27</v>
      </c>
      <c r="D36" s="3" t="s">
        <v>28</v>
      </c>
      <c r="E36" s="3" t="s">
        <v>29</v>
      </c>
      <c r="F36" s="3" t="s">
        <v>67</v>
      </c>
      <c r="G36" s="3" t="s">
        <v>47</v>
      </c>
      <c r="H36" s="10">
        <v>157678</v>
      </c>
      <c r="I36" s="10">
        <v>0</v>
      </c>
      <c r="J36" s="67">
        <v>43961.1</v>
      </c>
      <c r="K36" s="10">
        <v>157678</v>
      </c>
      <c r="L36" s="50">
        <v>157678</v>
      </c>
      <c r="M36" s="50">
        <v>141678</v>
      </c>
      <c r="N36" s="50">
        <v>83860.75</v>
      </c>
      <c r="O36" s="10">
        <v>121478</v>
      </c>
      <c r="P36" s="10">
        <v>0</v>
      </c>
      <c r="Q36" s="32">
        <f t="shared" si="1"/>
        <v>53.184813353796976</v>
      </c>
      <c r="R36" s="46">
        <f t="shared" si="3"/>
        <v>190.7612639356158</v>
      </c>
    </row>
    <row r="37" spans="1:18" ht="192" customHeight="1" x14ac:dyDescent="0.2">
      <c r="A37" s="13" t="s">
        <v>68</v>
      </c>
      <c r="B37" s="14" t="s">
        <v>37</v>
      </c>
      <c r="C37" s="14" t="s">
        <v>27</v>
      </c>
      <c r="D37" s="14" t="s">
        <v>28</v>
      </c>
      <c r="E37" s="14" t="s">
        <v>29</v>
      </c>
      <c r="F37" s="14" t="s">
        <v>69</v>
      </c>
      <c r="G37" s="15" t="s">
        <v>0</v>
      </c>
      <c r="H37" s="16">
        <v>14000</v>
      </c>
      <c r="I37" s="16">
        <v>0</v>
      </c>
      <c r="J37" s="49"/>
      <c r="K37" s="16">
        <v>14000</v>
      </c>
      <c r="L37" s="49">
        <v>14000</v>
      </c>
      <c r="M37" s="49">
        <v>14000</v>
      </c>
      <c r="N37" s="49"/>
      <c r="O37" s="16">
        <v>14000</v>
      </c>
      <c r="P37" s="16">
        <v>0</v>
      </c>
      <c r="Q37" s="31">
        <f t="shared" si="1"/>
        <v>0</v>
      </c>
      <c r="R37" s="46" t="e">
        <f t="shared" si="3"/>
        <v>#DIV/0!</v>
      </c>
    </row>
    <row r="38" spans="1:18" ht="48.95" customHeight="1" x14ac:dyDescent="0.2">
      <c r="A38" s="8" t="s">
        <v>44</v>
      </c>
      <c r="B38" s="3" t="s">
        <v>37</v>
      </c>
      <c r="C38" s="3" t="s">
        <v>27</v>
      </c>
      <c r="D38" s="3" t="s">
        <v>28</v>
      </c>
      <c r="E38" s="3" t="s">
        <v>29</v>
      </c>
      <c r="F38" s="3" t="s">
        <v>69</v>
      </c>
      <c r="G38" s="3" t="s">
        <v>45</v>
      </c>
      <c r="H38" s="10">
        <v>14000</v>
      </c>
      <c r="I38" s="10">
        <v>0</v>
      </c>
      <c r="J38" s="50"/>
      <c r="K38" s="10">
        <v>14000</v>
      </c>
      <c r="L38" s="50">
        <v>14000</v>
      </c>
      <c r="M38" s="50">
        <v>14000</v>
      </c>
      <c r="N38" s="50"/>
      <c r="O38" s="10">
        <v>14000</v>
      </c>
      <c r="P38" s="10">
        <v>0</v>
      </c>
      <c r="Q38" s="32">
        <f t="shared" si="1"/>
        <v>0</v>
      </c>
      <c r="R38" s="46" t="e">
        <f t="shared" si="3"/>
        <v>#DIV/0!</v>
      </c>
    </row>
    <row r="39" spans="1:18" ht="64.5" customHeight="1" x14ac:dyDescent="0.2">
      <c r="A39" s="8" t="s">
        <v>46</v>
      </c>
      <c r="B39" s="3" t="s">
        <v>37</v>
      </c>
      <c r="C39" s="3" t="s">
        <v>27</v>
      </c>
      <c r="D39" s="3" t="s">
        <v>28</v>
      </c>
      <c r="E39" s="3" t="s">
        <v>29</v>
      </c>
      <c r="F39" s="3" t="s">
        <v>69</v>
      </c>
      <c r="G39" s="3" t="s">
        <v>47</v>
      </c>
      <c r="H39" s="10">
        <v>14000</v>
      </c>
      <c r="I39" s="10">
        <v>0</v>
      </c>
      <c r="J39" s="50"/>
      <c r="K39" s="10">
        <v>14000</v>
      </c>
      <c r="L39" s="50">
        <v>14000</v>
      </c>
      <c r="M39" s="50">
        <v>14000</v>
      </c>
      <c r="N39" s="50"/>
      <c r="O39" s="10">
        <v>14000</v>
      </c>
      <c r="P39" s="10">
        <v>0</v>
      </c>
      <c r="Q39" s="32">
        <f t="shared" ref="Q39:Q64" si="6">N39/L39*100</f>
        <v>0</v>
      </c>
      <c r="R39" s="46" t="e">
        <f t="shared" si="3"/>
        <v>#DIV/0!</v>
      </c>
    </row>
    <row r="40" spans="1:18" ht="302.85000000000002" customHeight="1" x14ac:dyDescent="0.2">
      <c r="A40" s="13" t="s">
        <v>70</v>
      </c>
      <c r="B40" s="14" t="s">
        <v>37</v>
      </c>
      <c r="C40" s="14" t="s">
        <v>27</v>
      </c>
      <c r="D40" s="14" t="s">
        <v>28</v>
      </c>
      <c r="E40" s="14" t="s">
        <v>29</v>
      </c>
      <c r="F40" s="14" t="s">
        <v>71</v>
      </c>
      <c r="G40" s="15" t="s">
        <v>0</v>
      </c>
      <c r="H40" s="16">
        <v>10447922</v>
      </c>
      <c r="I40" s="16">
        <v>0</v>
      </c>
      <c r="J40" s="66">
        <f>J41</f>
        <v>7332424.9399999995</v>
      </c>
      <c r="K40" s="16">
        <v>10447922</v>
      </c>
      <c r="L40" s="49">
        <v>10447922</v>
      </c>
      <c r="M40" s="49">
        <v>10826122</v>
      </c>
      <c r="N40" s="49">
        <f>N41</f>
        <v>6749275.9800000004</v>
      </c>
      <c r="O40" s="16">
        <v>11252922</v>
      </c>
      <c r="P40" s="16">
        <v>0</v>
      </c>
      <c r="Q40" s="33">
        <f t="shared" si="6"/>
        <v>64.599218677168537</v>
      </c>
      <c r="R40" s="46">
        <f t="shared" si="3"/>
        <v>92.046983572667855</v>
      </c>
    </row>
    <row r="41" spans="1:18" ht="32.25" customHeight="1" x14ac:dyDescent="0.2">
      <c r="A41" s="8" t="s">
        <v>54</v>
      </c>
      <c r="B41" s="3" t="s">
        <v>37</v>
      </c>
      <c r="C41" s="3" t="s">
        <v>27</v>
      </c>
      <c r="D41" s="3" t="s">
        <v>28</v>
      </c>
      <c r="E41" s="3" t="s">
        <v>29</v>
      </c>
      <c r="F41" s="3" t="s">
        <v>71</v>
      </c>
      <c r="G41" s="3" t="s">
        <v>55</v>
      </c>
      <c r="H41" s="10">
        <v>10447922</v>
      </c>
      <c r="I41" s="10">
        <v>0</v>
      </c>
      <c r="J41" s="67">
        <f>J42+J43</f>
        <v>7332424.9399999995</v>
      </c>
      <c r="K41" s="10">
        <v>10447922</v>
      </c>
      <c r="L41" s="50">
        <v>10447922</v>
      </c>
      <c r="M41" s="50">
        <v>10826122</v>
      </c>
      <c r="N41" s="50">
        <f>N42+N43</f>
        <v>6749275.9800000004</v>
      </c>
      <c r="O41" s="10">
        <v>11252922</v>
      </c>
      <c r="P41" s="10">
        <v>0</v>
      </c>
      <c r="Q41" s="31">
        <f t="shared" si="6"/>
        <v>64.599218677168537</v>
      </c>
      <c r="R41" s="46">
        <f t="shared" si="3"/>
        <v>92.046983572667855</v>
      </c>
    </row>
    <row r="42" spans="1:18" ht="32.25" customHeight="1" x14ac:dyDescent="0.2">
      <c r="A42" s="8" t="s">
        <v>72</v>
      </c>
      <c r="B42" s="3" t="s">
        <v>37</v>
      </c>
      <c r="C42" s="3" t="s">
        <v>27</v>
      </c>
      <c r="D42" s="3" t="s">
        <v>28</v>
      </c>
      <c r="E42" s="3" t="s">
        <v>29</v>
      </c>
      <c r="F42" s="3" t="s">
        <v>71</v>
      </c>
      <c r="G42" s="3" t="s">
        <v>73</v>
      </c>
      <c r="H42" s="10">
        <v>6226392</v>
      </c>
      <c r="I42" s="10">
        <v>0</v>
      </c>
      <c r="J42" s="67">
        <v>4319745.43</v>
      </c>
      <c r="K42" s="10">
        <v>6226392</v>
      </c>
      <c r="L42" s="50">
        <v>6226392</v>
      </c>
      <c r="M42" s="50">
        <v>6469662</v>
      </c>
      <c r="N42" s="50">
        <v>4047411</v>
      </c>
      <c r="O42" s="10">
        <v>6724053</v>
      </c>
      <c r="P42" s="10">
        <v>0</v>
      </c>
      <c r="Q42" s="31">
        <f t="shared" si="6"/>
        <v>65.004114742534682</v>
      </c>
      <c r="R42" s="46">
        <f t="shared" si="3"/>
        <v>93.695590760773158</v>
      </c>
    </row>
    <row r="43" spans="1:18" ht="48.95" customHeight="1" x14ac:dyDescent="0.2">
      <c r="A43" s="8" t="s">
        <v>56</v>
      </c>
      <c r="B43" s="3" t="s">
        <v>37</v>
      </c>
      <c r="C43" s="3" t="s">
        <v>27</v>
      </c>
      <c r="D43" s="3" t="s">
        <v>28</v>
      </c>
      <c r="E43" s="3" t="s">
        <v>29</v>
      </c>
      <c r="F43" s="3" t="s">
        <v>71</v>
      </c>
      <c r="G43" s="3" t="s">
        <v>57</v>
      </c>
      <c r="H43" s="10">
        <v>4221530</v>
      </c>
      <c r="I43" s="10">
        <v>0</v>
      </c>
      <c r="J43" s="67">
        <v>3012679.51</v>
      </c>
      <c r="K43" s="10">
        <v>4221530</v>
      </c>
      <c r="L43" s="50">
        <v>4221530</v>
      </c>
      <c r="M43" s="50">
        <v>4356460</v>
      </c>
      <c r="N43" s="50">
        <v>2701864.98</v>
      </c>
      <c r="O43" s="10">
        <v>4528869</v>
      </c>
      <c r="P43" s="10">
        <v>0</v>
      </c>
      <c r="Q43" s="31">
        <f t="shared" si="6"/>
        <v>64.002031964714206</v>
      </c>
      <c r="R43" s="46">
        <f t="shared" si="3"/>
        <v>89.683119994399945</v>
      </c>
    </row>
    <row r="44" spans="1:18" ht="96.6" customHeight="1" x14ac:dyDescent="0.2">
      <c r="A44" s="13" t="s">
        <v>74</v>
      </c>
      <c r="B44" s="14" t="s">
        <v>37</v>
      </c>
      <c r="C44" s="14" t="s">
        <v>27</v>
      </c>
      <c r="D44" s="14" t="s">
        <v>28</v>
      </c>
      <c r="E44" s="14" t="s">
        <v>29</v>
      </c>
      <c r="F44" s="14" t="s">
        <v>75</v>
      </c>
      <c r="G44" s="15" t="s">
        <v>0</v>
      </c>
      <c r="H44" s="16">
        <v>216926</v>
      </c>
      <c r="I44" s="16">
        <v>0</v>
      </c>
      <c r="J44" s="62">
        <f>J45+J48</f>
        <v>98318.74</v>
      </c>
      <c r="K44" s="16">
        <v>216926</v>
      </c>
      <c r="L44" s="49">
        <v>216926</v>
      </c>
      <c r="M44" s="49">
        <v>216926</v>
      </c>
      <c r="N44" s="49">
        <f>N45+N47</f>
        <v>132736.49</v>
      </c>
      <c r="O44" s="16">
        <v>216926</v>
      </c>
      <c r="P44" s="16">
        <v>0</v>
      </c>
      <c r="Q44" s="31">
        <f t="shared" si="6"/>
        <v>61.189755953643179</v>
      </c>
      <c r="R44" s="46">
        <f t="shared" si="3"/>
        <v>135.00629686670109</v>
      </c>
    </row>
    <row r="45" spans="1:18" ht="127.9" customHeight="1" x14ac:dyDescent="0.2">
      <c r="A45" s="8" t="s">
        <v>40</v>
      </c>
      <c r="B45" s="3" t="s">
        <v>37</v>
      </c>
      <c r="C45" s="3" t="s">
        <v>27</v>
      </c>
      <c r="D45" s="3" t="s">
        <v>28</v>
      </c>
      <c r="E45" s="3" t="s">
        <v>29</v>
      </c>
      <c r="F45" s="3" t="s">
        <v>75</v>
      </c>
      <c r="G45" s="3" t="s">
        <v>41</v>
      </c>
      <c r="H45" s="10">
        <v>127000</v>
      </c>
      <c r="I45" s="10">
        <v>0</v>
      </c>
      <c r="J45" s="63">
        <f>J46</f>
        <v>83847.990000000005</v>
      </c>
      <c r="K45" s="10">
        <v>127000</v>
      </c>
      <c r="L45" s="50">
        <v>127000</v>
      </c>
      <c r="M45" s="50">
        <v>127000</v>
      </c>
      <c r="N45" s="50">
        <f>N46</f>
        <v>86638.19</v>
      </c>
      <c r="O45" s="10">
        <v>127000</v>
      </c>
      <c r="P45" s="10">
        <v>0</v>
      </c>
      <c r="Q45" s="32">
        <f t="shared" si="6"/>
        <v>68.219047244094483</v>
      </c>
      <c r="R45" s="46">
        <f t="shared" si="3"/>
        <v>103.3276885945626</v>
      </c>
    </row>
    <row r="46" spans="1:18" ht="48.95" customHeight="1" x14ac:dyDescent="0.2">
      <c r="A46" s="8" t="s">
        <v>42</v>
      </c>
      <c r="B46" s="3" t="s">
        <v>37</v>
      </c>
      <c r="C46" s="3" t="s">
        <v>27</v>
      </c>
      <c r="D46" s="3" t="s">
        <v>28</v>
      </c>
      <c r="E46" s="3" t="s">
        <v>29</v>
      </c>
      <c r="F46" s="3" t="s">
        <v>75</v>
      </c>
      <c r="G46" s="3" t="s">
        <v>43</v>
      </c>
      <c r="H46" s="10">
        <v>127000</v>
      </c>
      <c r="I46" s="10">
        <v>0</v>
      </c>
      <c r="J46" s="63">
        <v>83847.990000000005</v>
      </c>
      <c r="K46" s="10">
        <v>127000</v>
      </c>
      <c r="L46" s="50">
        <v>127000</v>
      </c>
      <c r="M46" s="50">
        <v>127000</v>
      </c>
      <c r="N46" s="50">
        <v>86638.19</v>
      </c>
      <c r="O46" s="10">
        <v>127000</v>
      </c>
      <c r="P46" s="10">
        <v>0</v>
      </c>
      <c r="Q46" s="32">
        <f t="shared" si="6"/>
        <v>68.219047244094483</v>
      </c>
      <c r="R46" s="46">
        <f t="shared" si="3"/>
        <v>103.3276885945626</v>
      </c>
    </row>
    <row r="47" spans="1:18" ht="48.95" customHeight="1" x14ac:dyDescent="0.2">
      <c r="A47" s="8" t="s">
        <v>44</v>
      </c>
      <c r="B47" s="3" t="s">
        <v>37</v>
      </c>
      <c r="C47" s="3" t="s">
        <v>27</v>
      </c>
      <c r="D47" s="3" t="s">
        <v>28</v>
      </c>
      <c r="E47" s="3" t="s">
        <v>29</v>
      </c>
      <c r="F47" s="3" t="s">
        <v>75</v>
      </c>
      <c r="G47" s="3" t="s">
        <v>45</v>
      </c>
      <c r="H47" s="10">
        <v>89926</v>
      </c>
      <c r="I47" s="10">
        <v>0</v>
      </c>
      <c r="J47" s="63">
        <f>J48</f>
        <v>14470.75</v>
      </c>
      <c r="K47" s="10">
        <v>89926</v>
      </c>
      <c r="L47" s="50">
        <v>89926</v>
      </c>
      <c r="M47" s="50">
        <v>89926</v>
      </c>
      <c r="N47" s="50">
        <v>46098.3</v>
      </c>
      <c r="O47" s="10">
        <v>89926</v>
      </c>
      <c r="P47" s="10">
        <v>0</v>
      </c>
      <c r="Q47" s="32">
        <f t="shared" si="6"/>
        <v>51.262482485599271</v>
      </c>
      <c r="R47" s="46">
        <f t="shared" si="3"/>
        <v>318.56192664512901</v>
      </c>
    </row>
    <row r="48" spans="1:18" ht="64.5" customHeight="1" x14ac:dyDescent="0.2">
      <c r="A48" s="8" t="s">
        <v>46</v>
      </c>
      <c r="B48" s="3" t="s">
        <v>37</v>
      </c>
      <c r="C48" s="3" t="s">
        <v>27</v>
      </c>
      <c r="D48" s="3" t="s">
        <v>28</v>
      </c>
      <c r="E48" s="3" t="s">
        <v>29</v>
      </c>
      <c r="F48" s="3" t="s">
        <v>75</v>
      </c>
      <c r="G48" s="3" t="s">
        <v>47</v>
      </c>
      <c r="H48" s="10">
        <v>89926</v>
      </c>
      <c r="I48" s="10">
        <v>0</v>
      </c>
      <c r="J48" s="63">
        <v>14470.75</v>
      </c>
      <c r="K48" s="10">
        <v>89926</v>
      </c>
      <c r="L48" s="50">
        <v>89926</v>
      </c>
      <c r="M48" s="50">
        <v>89926</v>
      </c>
      <c r="N48" s="50">
        <v>46098.3</v>
      </c>
      <c r="O48" s="10">
        <v>89926</v>
      </c>
      <c r="P48" s="10">
        <v>0</v>
      </c>
      <c r="Q48" s="32">
        <f t="shared" si="6"/>
        <v>51.262482485599271</v>
      </c>
      <c r="R48" s="46">
        <f t="shared" si="3"/>
        <v>318.56192664512901</v>
      </c>
    </row>
    <row r="49" spans="1:18" ht="64.5" customHeight="1" x14ac:dyDescent="0.2">
      <c r="A49" s="13" t="s">
        <v>76</v>
      </c>
      <c r="B49" s="14" t="s">
        <v>37</v>
      </c>
      <c r="C49" s="14" t="s">
        <v>27</v>
      </c>
      <c r="D49" s="14" t="s">
        <v>28</v>
      </c>
      <c r="E49" s="14" t="s">
        <v>29</v>
      </c>
      <c r="F49" s="14" t="s">
        <v>77</v>
      </c>
      <c r="G49" s="15" t="s">
        <v>0</v>
      </c>
      <c r="H49" s="16">
        <v>808789</v>
      </c>
      <c r="I49" s="16">
        <v>0</v>
      </c>
      <c r="J49" s="66">
        <f>J50+J54+J52</f>
        <v>589783.6</v>
      </c>
      <c r="K49" s="16">
        <v>808789</v>
      </c>
      <c r="L49" s="49">
        <f>L50+L54+L52</f>
        <v>903877</v>
      </c>
      <c r="M49" s="49">
        <v>815971</v>
      </c>
      <c r="N49" s="49">
        <f>N50+N54</f>
        <v>606591</v>
      </c>
      <c r="O49" s="16">
        <v>847498</v>
      </c>
      <c r="P49" s="16">
        <v>0</v>
      </c>
      <c r="Q49" s="31">
        <f t="shared" si="6"/>
        <v>67.109905440673899</v>
      </c>
      <c r="R49" s="46">
        <f t="shared" si="3"/>
        <v>102.84975709734894</v>
      </c>
    </row>
    <row r="50" spans="1:18" ht="127.9" customHeight="1" x14ac:dyDescent="0.2">
      <c r="A50" s="8" t="s">
        <v>40</v>
      </c>
      <c r="B50" s="3" t="s">
        <v>37</v>
      </c>
      <c r="C50" s="3" t="s">
        <v>27</v>
      </c>
      <c r="D50" s="3" t="s">
        <v>28</v>
      </c>
      <c r="E50" s="3" t="s">
        <v>29</v>
      </c>
      <c r="F50" s="3" t="s">
        <v>77</v>
      </c>
      <c r="G50" s="3" t="s">
        <v>41</v>
      </c>
      <c r="H50" s="10">
        <v>202197</v>
      </c>
      <c r="I50" s="10">
        <v>0</v>
      </c>
      <c r="J50" s="67">
        <f>J51</f>
        <v>142954.79999999999</v>
      </c>
      <c r="K50" s="10">
        <v>202197</v>
      </c>
      <c r="L50" s="50">
        <v>213497</v>
      </c>
      <c r="M50" s="50">
        <v>203993</v>
      </c>
      <c r="N50" s="50">
        <f>N51</f>
        <v>151647</v>
      </c>
      <c r="O50" s="10">
        <v>211874</v>
      </c>
      <c r="P50" s="10">
        <v>0</v>
      </c>
      <c r="Q50" s="31">
        <f t="shared" si="6"/>
        <v>71.030037892804103</v>
      </c>
      <c r="R50" s="46">
        <f t="shared" si="3"/>
        <v>106.08038344987366</v>
      </c>
    </row>
    <row r="51" spans="1:18" ht="48.95" customHeight="1" x14ac:dyDescent="0.2">
      <c r="A51" s="8" t="s">
        <v>42</v>
      </c>
      <c r="B51" s="3" t="s">
        <v>37</v>
      </c>
      <c r="C51" s="3" t="s">
        <v>27</v>
      </c>
      <c r="D51" s="3" t="s">
        <v>28</v>
      </c>
      <c r="E51" s="3" t="s">
        <v>29</v>
      </c>
      <c r="F51" s="3" t="s">
        <v>77</v>
      </c>
      <c r="G51" s="3" t="s">
        <v>43</v>
      </c>
      <c r="H51" s="10">
        <v>202197</v>
      </c>
      <c r="I51" s="10">
        <v>0</v>
      </c>
      <c r="J51" s="67">
        <v>142954.79999999999</v>
      </c>
      <c r="K51" s="10">
        <v>202197</v>
      </c>
      <c r="L51" s="50">
        <v>213497</v>
      </c>
      <c r="M51" s="50">
        <v>203993</v>
      </c>
      <c r="N51" s="50">
        <v>151647</v>
      </c>
      <c r="O51" s="10">
        <v>211874</v>
      </c>
      <c r="P51" s="10">
        <v>0</v>
      </c>
      <c r="Q51" s="31">
        <f t="shared" si="6"/>
        <v>71.030037892804103</v>
      </c>
      <c r="R51" s="46">
        <f t="shared" si="3"/>
        <v>106.08038344987366</v>
      </c>
    </row>
    <row r="52" spans="1:18" ht="48.95" customHeight="1" x14ac:dyDescent="0.2">
      <c r="A52" s="8" t="s">
        <v>44</v>
      </c>
      <c r="B52" s="3" t="s">
        <v>37</v>
      </c>
      <c r="C52" s="3" t="s">
        <v>27</v>
      </c>
      <c r="D52" s="3" t="s">
        <v>28</v>
      </c>
      <c r="E52" s="3" t="s">
        <v>29</v>
      </c>
      <c r="F52" s="3" t="s">
        <v>77</v>
      </c>
      <c r="G52" s="3">
        <v>200</v>
      </c>
      <c r="H52" s="10"/>
      <c r="I52" s="10"/>
      <c r="J52" s="67">
        <f>J53</f>
        <v>3240</v>
      </c>
      <c r="K52" s="10">
        <v>0</v>
      </c>
      <c r="L52" s="50">
        <v>23744</v>
      </c>
      <c r="M52" s="50"/>
      <c r="N52" s="50">
        <v>0</v>
      </c>
      <c r="O52" s="10"/>
      <c r="P52" s="10"/>
      <c r="Q52" s="31">
        <f t="shared" si="6"/>
        <v>0</v>
      </c>
      <c r="R52" s="46">
        <f t="shared" si="3"/>
        <v>0</v>
      </c>
    </row>
    <row r="53" spans="1:18" ht="48.95" customHeight="1" x14ac:dyDescent="0.2">
      <c r="A53" s="8" t="s">
        <v>46</v>
      </c>
      <c r="B53" s="3" t="s">
        <v>37</v>
      </c>
      <c r="C53" s="3" t="s">
        <v>27</v>
      </c>
      <c r="D53" s="3" t="s">
        <v>28</v>
      </c>
      <c r="E53" s="3" t="s">
        <v>29</v>
      </c>
      <c r="F53" s="3" t="s">
        <v>77</v>
      </c>
      <c r="G53" s="3">
        <v>240</v>
      </c>
      <c r="H53" s="10"/>
      <c r="I53" s="10"/>
      <c r="J53" s="67">
        <v>3240</v>
      </c>
      <c r="K53" s="10">
        <v>0</v>
      </c>
      <c r="L53" s="50">
        <v>23744</v>
      </c>
      <c r="M53" s="50"/>
      <c r="N53" s="50">
        <v>0</v>
      </c>
      <c r="O53" s="10"/>
      <c r="P53" s="10"/>
      <c r="Q53" s="31"/>
      <c r="R53" s="46"/>
    </row>
    <row r="54" spans="1:18" ht="15" customHeight="1" x14ac:dyDescent="0.2">
      <c r="A54" s="8" t="s">
        <v>48</v>
      </c>
      <c r="B54" s="3" t="s">
        <v>37</v>
      </c>
      <c r="C54" s="3" t="s">
        <v>27</v>
      </c>
      <c r="D54" s="3" t="s">
        <v>28</v>
      </c>
      <c r="E54" s="3" t="s">
        <v>29</v>
      </c>
      <c r="F54" s="3" t="s">
        <v>77</v>
      </c>
      <c r="G54" s="3" t="s">
        <v>49</v>
      </c>
      <c r="H54" s="10">
        <v>606592</v>
      </c>
      <c r="I54" s="10">
        <v>0</v>
      </c>
      <c r="J54" s="67">
        <f>J55</f>
        <v>443588.8</v>
      </c>
      <c r="K54" s="10">
        <v>606592</v>
      </c>
      <c r="L54" s="50">
        <v>666636</v>
      </c>
      <c r="M54" s="50">
        <v>611978</v>
      </c>
      <c r="N54" s="50">
        <v>454944</v>
      </c>
      <c r="O54" s="10">
        <v>635624</v>
      </c>
      <c r="P54" s="10">
        <v>0</v>
      </c>
      <c r="Q54" s="31">
        <f t="shared" si="6"/>
        <v>68.244739258005865</v>
      </c>
      <c r="R54" s="46">
        <f t="shared" si="3"/>
        <v>102.55984821979274</v>
      </c>
    </row>
    <row r="55" spans="1:18" ht="15" customHeight="1" x14ac:dyDescent="0.2">
      <c r="A55" s="8" t="s">
        <v>50</v>
      </c>
      <c r="B55" s="3" t="s">
        <v>37</v>
      </c>
      <c r="C55" s="3" t="s">
        <v>27</v>
      </c>
      <c r="D55" s="3" t="s">
        <v>28</v>
      </c>
      <c r="E55" s="3" t="s">
        <v>29</v>
      </c>
      <c r="F55" s="3" t="s">
        <v>77</v>
      </c>
      <c r="G55" s="3" t="s">
        <v>51</v>
      </c>
      <c r="H55" s="10">
        <v>606592</v>
      </c>
      <c r="I55" s="10">
        <v>0</v>
      </c>
      <c r="J55" s="67">
        <v>443588.8</v>
      </c>
      <c r="K55" s="10">
        <v>606592</v>
      </c>
      <c r="L55" s="50">
        <v>666636</v>
      </c>
      <c r="M55" s="50">
        <v>611978</v>
      </c>
      <c r="N55" s="50">
        <v>454944</v>
      </c>
      <c r="O55" s="10">
        <v>635624</v>
      </c>
      <c r="P55" s="10">
        <v>0</v>
      </c>
      <c r="Q55" s="31">
        <f t="shared" si="6"/>
        <v>68.244739258005865</v>
      </c>
      <c r="R55" s="46">
        <f t="shared" si="3"/>
        <v>102.55984821979274</v>
      </c>
    </row>
    <row r="56" spans="1:18" ht="96.6" customHeight="1" x14ac:dyDescent="0.2">
      <c r="A56" s="13" t="s">
        <v>78</v>
      </c>
      <c r="B56" s="14" t="s">
        <v>37</v>
      </c>
      <c r="C56" s="14" t="s">
        <v>27</v>
      </c>
      <c r="D56" s="14" t="s">
        <v>28</v>
      </c>
      <c r="E56" s="14" t="s">
        <v>29</v>
      </c>
      <c r="F56" s="14" t="s">
        <v>79</v>
      </c>
      <c r="G56" s="15" t="s">
        <v>0</v>
      </c>
      <c r="H56" s="16">
        <v>6640</v>
      </c>
      <c r="I56" s="16">
        <v>0</v>
      </c>
      <c r="J56" s="68">
        <f t="shared" ref="J56:J57" si="7">J57</f>
        <v>5980</v>
      </c>
      <c r="K56" s="16">
        <v>6640</v>
      </c>
      <c r="L56" s="49">
        <v>6640</v>
      </c>
      <c r="M56" s="49">
        <v>6640</v>
      </c>
      <c r="N56" s="49">
        <v>1468</v>
      </c>
      <c r="O56" s="16">
        <v>19942</v>
      </c>
      <c r="P56" s="16">
        <v>0</v>
      </c>
      <c r="Q56" s="31">
        <f t="shared" si="6"/>
        <v>22.108433734939759</v>
      </c>
      <c r="R56" s="46">
        <f t="shared" si="3"/>
        <v>24.548494983277592</v>
      </c>
    </row>
    <row r="57" spans="1:18" ht="48.95" customHeight="1" x14ac:dyDescent="0.2">
      <c r="A57" s="8" t="s">
        <v>44</v>
      </c>
      <c r="B57" s="3" t="s">
        <v>37</v>
      </c>
      <c r="C57" s="3" t="s">
        <v>27</v>
      </c>
      <c r="D57" s="3" t="s">
        <v>28</v>
      </c>
      <c r="E57" s="3" t="s">
        <v>29</v>
      </c>
      <c r="F57" s="3" t="s">
        <v>79</v>
      </c>
      <c r="G57" s="3" t="s">
        <v>45</v>
      </c>
      <c r="H57" s="10">
        <v>6640</v>
      </c>
      <c r="I57" s="10">
        <v>0</v>
      </c>
      <c r="J57" s="64">
        <f t="shared" si="7"/>
        <v>5980</v>
      </c>
      <c r="K57" s="10">
        <v>6640</v>
      </c>
      <c r="L57" s="50">
        <v>6640</v>
      </c>
      <c r="M57" s="50">
        <v>6640</v>
      </c>
      <c r="N57" s="50">
        <v>1468</v>
      </c>
      <c r="O57" s="10">
        <v>19942</v>
      </c>
      <c r="P57" s="10">
        <v>0</v>
      </c>
      <c r="Q57" s="32">
        <f t="shared" si="6"/>
        <v>22.108433734939759</v>
      </c>
      <c r="R57" s="46">
        <f t="shared" si="3"/>
        <v>24.548494983277592</v>
      </c>
    </row>
    <row r="58" spans="1:18" ht="61.5" customHeight="1" x14ac:dyDescent="0.2">
      <c r="A58" s="8" t="s">
        <v>46</v>
      </c>
      <c r="B58" s="3" t="s">
        <v>37</v>
      </c>
      <c r="C58" s="3" t="s">
        <v>27</v>
      </c>
      <c r="D58" s="3" t="s">
        <v>28</v>
      </c>
      <c r="E58" s="3" t="s">
        <v>29</v>
      </c>
      <c r="F58" s="3" t="s">
        <v>79</v>
      </c>
      <c r="G58" s="3" t="s">
        <v>47</v>
      </c>
      <c r="H58" s="10">
        <v>6640</v>
      </c>
      <c r="I58" s="10">
        <v>0</v>
      </c>
      <c r="J58" s="64">
        <v>5980</v>
      </c>
      <c r="K58" s="10">
        <v>6640</v>
      </c>
      <c r="L58" s="50">
        <v>6640</v>
      </c>
      <c r="M58" s="50">
        <v>6640</v>
      </c>
      <c r="N58" s="50">
        <v>1468</v>
      </c>
      <c r="O58" s="10">
        <v>19942</v>
      </c>
      <c r="P58" s="10">
        <v>0</v>
      </c>
      <c r="Q58" s="32">
        <f t="shared" si="6"/>
        <v>22.108433734939759</v>
      </c>
      <c r="R58" s="46">
        <f t="shared" si="3"/>
        <v>24.548494983277592</v>
      </c>
    </row>
    <row r="59" spans="1:18" ht="48.75" hidden="1" customHeight="1" x14ac:dyDescent="0.2">
      <c r="A59" s="8" t="s">
        <v>80</v>
      </c>
      <c r="B59" s="3" t="s">
        <v>37</v>
      </c>
      <c r="C59" s="3" t="s">
        <v>27</v>
      </c>
      <c r="D59" s="3" t="s">
        <v>28</v>
      </c>
      <c r="E59" s="3" t="s">
        <v>29</v>
      </c>
      <c r="F59" s="3" t="s">
        <v>81</v>
      </c>
      <c r="G59" s="9" t="s">
        <v>0</v>
      </c>
      <c r="H59" s="10">
        <v>3160702</v>
      </c>
      <c r="I59" s="10">
        <v>-3160702</v>
      </c>
      <c r="J59" s="50"/>
      <c r="K59" s="10">
        <v>0</v>
      </c>
      <c r="L59" s="50">
        <v>0</v>
      </c>
      <c r="M59" s="50">
        <v>0</v>
      </c>
      <c r="N59" s="50">
        <v>0</v>
      </c>
      <c r="O59" s="10">
        <v>0</v>
      </c>
      <c r="P59" s="10">
        <v>0</v>
      </c>
      <c r="Q59" s="31" t="e">
        <f t="shared" si="6"/>
        <v>#DIV/0!</v>
      </c>
      <c r="R59" s="46" t="e">
        <f t="shared" si="3"/>
        <v>#DIV/0!</v>
      </c>
    </row>
    <row r="60" spans="1:18" ht="64.5" hidden="1" customHeight="1" x14ac:dyDescent="0.2">
      <c r="A60" s="8" t="s">
        <v>58</v>
      </c>
      <c r="B60" s="3" t="s">
        <v>37</v>
      </c>
      <c r="C60" s="3" t="s">
        <v>27</v>
      </c>
      <c r="D60" s="3" t="s">
        <v>28</v>
      </c>
      <c r="E60" s="3" t="s">
        <v>29</v>
      </c>
      <c r="F60" s="3" t="s">
        <v>81</v>
      </c>
      <c r="G60" s="3" t="s">
        <v>59</v>
      </c>
      <c r="H60" s="10">
        <v>3160702</v>
      </c>
      <c r="I60" s="10">
        <v>-3160702</v>
      </c>
      <c r="J60" s="50"/>
      <c r="K60" s="10">
        <v>0</v>
      </c>
      <c r="L60" s="50">
        <v>0</v>
      </c>
      <c r="M60" s="50">
        <v>0</v>
      </c>
      <c r="N60" s="50">
        <v>0</v>
      </c>
      <c r="O60" s="10">
        <v>0</v>
      </c>
      <c r="P60" s="10">
        <v>0</v>
      </c>
      <c r="Q60" s="31" t="e">
        <f t="shared" si="6"/>
        <v>#DIV/0!</v>
      </c>
      <c r="R60" s="46" t="e">
        <f t="shared" si="3"/>
        <v>#DIV/0!</v>
      </c>
    </row>
    <row r="61" spans="1:18" ht="32.25" hidden="1" customHeight="1" x14ac:dyDescent="0.2">
      <c r="A61" s="8" t="s">
        <v>60</v>
      </c>
      <c r="B61" s="3" t="s">
        <v>37</v>
      </c>
      <c r="C61" s="3" t="s">
        <v>27</v>
      </c>
      <c r="D61" s="3" t="s">
        <v>28</v>
      </c>
      <c r="E61" s="3" t="s">
        <v>29</v>
      </c>
      <c r="F61" s="3" t="s">
        <v>81</v>
      </c>
      <c r="G61" s="3" t="s">
        <v>61</v>
      </c>
      <c r="H61" s="10">
        <v>3160702</v>
      </c>
      <c r="I61" s="10">
        <v>-3160702</v>
      </c>
      <c r="J61" s="50"/>
      <c r="K61" s="10">
        <v>0</v>
      </c>
      <c r="L61" s="50">
        <v>0</v>
      </c>
      <c r="M61" s="50">
        <v>0</v>
      </c>
      <c r="N61" s="50">
        <v>0</v>
      </c>
      <c r="O61" s="10">
        <v>0</v>
      </c>
      <c r="P61" s="10">
        <v>0</v>
      </c>
      <c r="Q61" s="31" t="e">
        <f t="shared" si="6"/>
        <v>#DIV/0!</v>
      </c>
      <c r="R61" s="46" t="e">
        <f t="shared" si="3"/>
        <v>#DIV/0!</v>
      </c>
    </row>
    <row r="62" spans="1:18" ht="74.25" customHeight="1" x14ac:dyDescent="0.2">
      <c r="A62" s="13" t="s">
        <v>82</v>
      </c>
      <c r="B62" s="14" t="s">
        <v>37</v>
      </c>
      <c r="C62" s="14" t="s">
        <v>27</v>
      </c>
      <c r="D62" s="14" t="s">
        <v>28</v>
      </c>
      <c r="E62" s="14" t="s">
        <v>29</v>
      </c>
      <c r="F62" s="14" t="s">
        <v>83</v>
      </c>
      <c r="G62" s="15" t="s">
        <v>0</v>
      </c>
      <c r="H62" s="16">
        <v>191578.53</v>
      </c>
      <c r="I62" s="16">
        <v>0</v>
      </c>
      <c r="J62" s="49">
        <v>17479.73</v>
      </c>
      <c r="K62" s="16">
        <v>191578.53</v>
      </c>
      <c r="L62" s="49">
        <v>191578.53</v>
      </c>
      <c r="M62" s="49">
        <v>199241.69</v>
      </c>
      <c r="N62" s="49">
        <v>18004.12</v>
      </c>
      <c r="O62" s="16">
        <v>201488.63</v>
      </c>
      <c r="P62" s="16">
        <v>0</v>
      </c>
      <c r="Q62" s="31">
        <f t="shared" si="6"/>
        <v>9.3977754187799647</v>
      </c>
      <c r="R62" s="46">
        <f t="shared" si="3"/>
        <v>102.99998913026688</v>
      </c>
    </row>
    <row r="63" spans="1:18" ht="32.25" customHeight="1" x14ac:dyDescent="0.2">
      <c r="A63" s="8" t="s">
        <v>54</v>
      </c>
      <c r="B63" s="3" t="s">
        <v>37</v>
      </c>
      <c r="C63" s="3" t="s">
        <v>27</v>
      </c>
      <c r="D63" s="3" t="s">
        <v>28</v>
      </c>
      <c r="E63" s="3" t="s">
        <v>29</v>
      </c>
      <c r="F63" s="3" t="s">
        <v>83</v>
      </c>
      <c r="G63" s="3" t="s">
        <v>55</v>
      </c>
      <c r="H63" s="10">
        <v>191578.53</v>
      </c>
      <c r="I63" s="10">
        <v>0</v>
      </c>
      <c r="J63" s="50">
        <v>17479.73</v>
      </c>
      <c r="K63" s="10">
        <v>191578.53</v>
      </c>
      <c r="L63" s="50">
        <v>191578.53</v>
      </c>
      <c r="M63" s="50">
        <v>199241.69</v>
      </c>
      <c r="N63" s="50">
        <v>18004.12</v>
      </c>
      <c r="O63" s="10">
        <v>201488.63</v>
      </c>
      <c r="P63" s="10">
        <v>0</v>
      </c>
      <c r="Q63" s="32">
        <f t="shared" si="6"/>
        <v>9.3977754187799647</v>
      </c>
      <c r="R63" s="46">
        <f t="shared" si="3"/>
        <v>102.99998913026688</v>
      </c>
    </row>
    <row r="64" spans="1:18" ht="32.25" customHeight="1" x14ac:dyDescent="0.2">
      <c r="A64" s="8" t="s">
        <v>72</v>
      </c>
      <c r="B64" s="3" t="s">
        <v>37</v>
      </c>
      <c r="C64" s="3" t="s">
        <v>27</v>
      </c>
      <c r="D64" s="3" t="s">
        <v>28</v>
      </c>
      <c r="E64" s="3" t="s">
        <v>29</v>
      </c>
      <c r="F64" s="3" t="s">
        <v>83</v>
      </c>
      <c r="G64" s="3" t="s">
        <v>73</v>
      </c>
      <c r="H64" s="10">
        <v>191578.53</v>
      </c>
      <c r="I64" s="10">
        <v>0</v>
      </c>
      <c r="J64" s="50">
        <v>17479.73</v>
      </c>
      <c r="K64" s="10">
        <v>191578.53</v>
      </c>
      <c r="L64" s="50">
        <v>191578.53</v>
      </c>
      <c r="M64" s="50">
        <v>199241.69</v>
      </c>
      <c r="N64" s="50">
        <v>18004.12</v>
      </c>
      <c r="O64" s="10">
        <v>201488.63</v>
      </c>
      <c r="P64" s="10">
        <v>0</v>
      </c>
      <c r="Q64" s="32">
        <f t="shared" si="6"/>
        <v>9.3977754187799647</v>
      </c>
      <c r="R64" s="46">
        <f t="shared" si="3"/>
        <v>102.99998913026688</v>
      </c>
    </row>
    <row r="65" spans="1:18" ht="32.25" customHeight="1" x14ac:dyDescent="0.2">
      <c r="A65" s="13" t="s">
        <v>233</v>
      </c>
      <c r="B65" s="14" t="s">
        <v>37</v>
      </c>
      <c r="C65" s="14" t="s">
        <v>27</v>
      </c>
      <c r="D65" s="14" t="s">
        <v>28</v>
      </c>
      <c r="E65" s="14" t="s">
        <v>29</v>
      </c>
      <c r="F65" s="14">
        <v>54690</v>
      </c>
      <c r="G65" s="14"/>
      <c r="H65" s="16"/>
      <c r="I65" s="16"/>
      <c r="J65" s="49"/>
      <c r="K65" s="16"/>
      <c r="L65" s="49">
        <f>L66</f>
        <v>110122</v>
      </c>
      <c r="M65" s="49"/>
      <c r="N65" s="49"/>
      <c r="O65" s="16"/>
      <c r="P65" s="16"/>
      <c r="Q65" s="33"/>
      <c r="R65" s="46" t="e">
        <f t="shared" si="3"/>
        <v>#DIV/0!</v>
      </c>
    </row>
    <row r="66" spans="1:18" ht="45.75" customHeight="1" x14ac:dyDescent="0.2">
      <c r="A66" s="8" t="s">
        <v>44</v>
      </c>
      <c r="B66" s="3" t="s">
        <v>37</v>
      </c>
      <c r="C66" s="3" t="s">
        <v>27</v>
      </c>
      <c r="D66" s="3" t="s">
        <v>28</v>
      </c>
      <c r="E66" s="3" t="s">
        <v>29</v>
      </c>
      <c r="F66" s="3">
        <v>54690</v>
      </c>
      <c r="G66" s="3">
        <v>200</v>
      </c>
      <c r="H66" s="10"/>
      <c r="I66" s="10"/>
      <c r="J66" s="50"/>
      <c r="K66" s="10"/>
      <c r="L66" s="50">
        <f>L67</f>
        <v>110122</v>
      </c>
      <c r="M66" s="50"/>
      <c r="N66" s="50"/>
      <c r="O66" s="10"/>
      <c r="P66" s="10"/>
      <c r="Q66" s="31"/>
      <c r="R66" s="46" t="e">
        <f t="shared" si="3"/>
        <v>#DIV/0!</v>
      </c>
    </row>
    <row r="67" spans="1:18" ht="46.5" customHeight="1" x14ac:dyDescent="0.2">
      <c r="A67" s="8" t="s">
        <v>46</v>
      </c>
      <c r="B67" s="3" t="s">
        <v>37</v>
      </c>
      <c r="C67" s="3" t="s">
        <v>27</v>
      </c>
      <c r="D67" s="3" t="s">
        <v>28</v>
      </c>
      <c r="E67" s="3" t="s">
        <v>29</v>
      </c>
      <c r="F67" s="3">
        <v>54690</v>
      </c>
      <c r="G67" s="3">
        <v>240</v>
      </c>
      <c r="H67" s="10"/>
      <c r="I67" s="10"/>
      <c r="J67" s="50"/>
      <c r="K67" s="10"/>
      <c r="L67" s="50">
        <v>110122</v>
      </c>
      <c r="M67" s="50"/>
      <c r="N67" s="50"/>
      <c r="O67" s="10"/>
      <c r="P67" s="10"/>
      <c r="Q67" s="31"/>
      <c r="R67" s="46" t="e">
        <f t="shared" si="3"/>
        <v>#DIV/0!</v>
      </c>
    </row>
    <row r="68" spans="1:18" ht="80.099999999999994" customHeight="1" x14ac:dyDescent="0.2">
      <c r="A68" s="13" t="s">
        <v>84</v>
      </c>
      <c r="B68" s="14" t="s">
        <v>37</v>
      </c>
      <c r="C68" s="14" t="s">
        <v>27</v>
      </c>
      <c r="D68" s="14" t="s">
        <v>28</v>
      </c>
      <c r="E68" s="14" t="s">
        <v>29</v>
      </c>
      <c r="F68" s="14" t="s">
        <v>85</v>
      </c>
      <c r="G68" s="15" t="s">
        <v>0</v>
      </c>
      <c r="H68" s="16">
        <v>1307240</v>
      </c>
      <c r="I68" s="16">
        <v>0</v>
      </c>
      <c r="J68" s="62">
        <f t="shared" ref="J68:J69" si="8">J69</f>
        <v>783388.61</v>
      </c>
      <c r="K68" s="16">
        <v>1307240</v>
      </c>
      <c r="L68" s="49">
        <v>1307240</v>
      </c>
      <c r="M68" s="49">
        <v>1391127</v>
      </c>
      <c r="N68" s="49">
        <f>N69</f>
        <v>988552</v>
      </c>
      <c r="O68" s="16">
        <v>1451981</v>
      </c>
      <c r="P68" s="16">
        <v>0</v>
      </c>
      <c r="Q68" s="31">
        <f t="shared" ref="Q68:Q102" si="9">N68/L68*100</f>
        <v>75.62130901747193</v>
      </c>
      <c r="R68" s="46">
        <f t="shared" si="3"/>
        <v>126.18922299623428</v>
      </c>
    </row>
    <row r="69" spans="1:18" ht="127.9" customHeight="1" x14ac:dyDescent="0.2">
      <c r="A69" s="8" t="s">
        <v>40</v>
      </c>
      <c r="B69" s="3" t="s">
        <v>37</v>
      </c>
      <c r="C69" s="3" t="s">
        <v>27</v>
      </c>
      <c r="D69" s="3" t="s">
        <v>28</v>
      </c>
      <c r="E69" s="3" t="s">
        <v>29</v>
      </c>
      <c r="F69" s="3" t="s">
        <v>85</v>
      </c>
      <c r="G69" s="3" t="s">
        <v>41</v>
      </c>
      <c r="H69" s="10">
        <v>1307240</v>
      </c>
      <c r="I69" s="10">
        <v>0</v>
      </c>
      <c r="J69" s="64">
        <f t="shared" si="8"/>
        <v>783388.61</v>
      </c>
      <c r="K69" s="10">
        <v>1307240</v>
      </c>
      <c r="L69" s="50">
        <v>1307240</v>
      </c>
      <c r="M69" s="50">
        <v>1391127</v>
      </c>
      <c r="N69" s="50">
        <f>N70</f>
        <v>988552</v>
      </c>
      <c r="O69" s="10">
        <v>1451981</v>
      </c>
      <c r="P69" s="10">
        <v>0</v>
      </c>
      <c r="Q69" s="32">
        <f t="shared" si="9"/>
        <v>75.62130901747193</v>
      </c>
      <c r="R69" s="46">
        <f t="shared" si="3"/>
        <v>126.18922299623428</v>
      </c>
    </row>
    <row r="70" spans="1:18" ht="48.95" customHeight="1" x14ac:dyDescent="0.2">
      <c r="A70" s="8" t="s">
        <v>42</v>
      </c>
      <c r="B70" s="3" t="s">
        <v>37</v>
      </c>
      <c r="C70" s="3" t="s">
        <v>27</v>
      </c>
      <c r="D70" s="3" t="s">
        <v>28</v>
      </c>
      <c r="E70" s="3" t="s">
        <v>29</v>
      </c>
      <c r="F70" s="3" t="s">
        <v>85</v>
      </c>
      <c r="G70" s="3" t="s">
        <v>43</v>
      </c>
      <c r="H70" s="10">
        <v>1307240</v>
      </c>
      <c r="I70" s="10">
        <v>0</v>
      </c>
      <c r="J70" s="64">
        <v>783388.61</v>
      </c>
      <c r="K70" s="10">
        <v>1307240</v>
      </c>
      <c r="L70" s="50">
        <v>1307240</v>
      </c>
      <c r="M70" s="50">
        <v>1391127</v>
      </c>
      <c r="N70" s="50">
        <v>988552</v>
      </c>
      <c r="O70" s="10">
        <v>1451981</v>
      </c>
      <c r="P70" s="10">
        <v>0</v>
      </c>
      <c r="Q70" s="32">
        <f t="shared" si="9"/>
        <v>75.62130901747193</v>
      </c>
      <c r="R70" s="46">
        <f t="shared" si="3"/>
        <v>126.18922299623428</v>
      </c>
    </row>
    <row r="71" spans="1:18" ht="61.5" customHeight="1" x14ac:dyDescent="0.2">
      <c r="A71" s="13" t="s">
        <v>86</v>
      </c>
      <c r="B71" s="14" t="s">
        <v>37</v>
      </c>
      <c r="C71" s="14" t="s">
        <v>27</v>
      </c>
      <c r="D71" s="14" t="s">
        <v>28</v>
      </c>
      <c r="E71" s="14" t="s">
        <v>29</v>
      </c>
      <c r="F71" s="14" t="s">
        <v>87</v>
      </c>
      <c r="G71" s="15" t="s">
        <v>0</v>
      </c>
      <c r="H71" s="16">
        <v>15393584</v>
      </c>
      <c r="I71" s="16">
        <v>233550</v>
      </c>
      <c r="J71" s="62">
        <f>J72+J74+J76</f>
        <v>9929930.3300000001</v>
      </c>
      <c r="K71" s="16">
        <f>K72+K74+K76</f>
        <v>15393584</v>
      </c>
      <c r="L71" s="49">
        <f>L72+L74+L76</f>
        <v>15936016</v>
      </c>
      <c r="M71" s="49">
        <f t="shared" ref="M71:N71" si="10">M72+M74+M76</f>
        <v>14942093</v>
      </c>
      <c r="N71" s="49">
        <f t="shared" si="10"/>
        <v>10816275.52</v>
      </c>
      <c r="O71" s="16">
        <v>15577550</v>
      </c>
      <c r="P71" s="16">
        <v>0</v>
      </c>
      <c r="Q71" s="31">
        <f t="shared" si="9"/>
        <v>67.873146713708124</v>
      </c>
      <c r="R71" s="46">
        <f t="shared" si="3"/>
        <v>108.92599605983338</v>
      </c>
    </row>
    <row r="72" spans="1:18" ht="127.9" customHeight="1" x14ac:dyDescent="0.2">
      <c r="A72" s="8" t="s">
        <v>40</v>
      </c>
      <c r="B72" s="3" t="s">
        <v>37</v>
      </c>
      <c r="C72" s="3" t="s">
        <v>27</v>
      </c>
      <c r="D72" s="3" t="s">
        <v>28</v>
      </c>
      <c r="E72" s="3" t="s">
        <v>29</v>
      </c>
      <c r="F72" s="3" t="s">
        <v>87</v>
      </c>
      <c r="G72" s="3" t="s">
        <v>41</v>
      </c>
      <c r="H72" s="10">
        <v>12481754</v>
      </c>
      <c r="I72" s="10">
        <v>0</v>
      </c>
      <c r="J72" s="64">
        <f>J73</f>
        <v>7374809.5</v>
      </c>
      <c r="K72" s="10">
        <v>12481754</v>
      </c>
      <c r="L72" s="50">
        <v>12454154</v>
      </c>
      <c r="M72" s="50">
        <v>12898763</v>
      </c>
      <c r="N72" s="50">
        <f>N73</f>
        <v>8581180.9900000002</v>
      </c>
      <c r="O72" s="10">
        <v>13413820</v>
      </c>
      <c r="P72" s="10">
        <v>0</v>
      </c>
      <c r="Q72" s="32">
        <f t="shared" si="9"/>
        <v>68.902158990486228</v>
      </c>
      <c r="R72" s="46">
        <f t="shared" si="3"/>
        <v>116.35800206093458</v>
      </c>
    </row>
    <row r="73" spans="1:18" ht="48.95" customHeight="1" x14ac:dyDescent="0.2">
      <c r="A73" s="8" t="s">
        <v>42</v>
      </c>
      <c r="B73" s="3" t="s">
        <v>37</v>
      </c>
      <c r="C73" s="3" t="s">
        <v>27</v>
      </c>
      <c r="D73" s="3" t="s">
        <v>28</v>
      </c>
      <c r="E73" s="3" t="s">
        <v>29</v>
      </c>
      <c r="F73" s="3" t="s">
        <v>87</v>
      </c>
      <c r="G73" s="3" t="s">
        <v>43</v>
      </c>
      <c r="H73" s="10">
        <v>12481754</v>
      </c>
      <c r="I73" s="10">
        <v>0</v>
      </c>
      <c r="J73" s="67">
        <v>7374809.5</v>
      </c>
      <c r="K73" s="10">
        <v>12481754</v>
      </c>
      <c r="L73" s="50">
        <v>12454154</v>
      </c>
      <c r="M73" s="50">
        <v>12898763</v>
      </c>
      <c r="N73" s="50">
        <v>8581180.9900000002</v>
      </c>
      <c r="O73" s="10">
        <v>13413820</v>
      </c>
      <c r="P73" s="10">
        <v>0</v>
      </c>
      <c r="Q73" s="32">
        <f t="shared" si="9"/>
        <v>68.902158990486228</v>
      </c>
      <c r="R73" s="46">
        <f t="shared" si="3"/>
        <v>116.35800206093458</v>
      </c>
    </row>
    <row r="74" spans="1:18" ht="48.95" customHeight="1" x14ac:dyDescent="0.2">
      <c r="A74" s="8" t="s">
        <v>44</v>
      </c>
      <c r="B74" s="3" t="s">
        <v>37</v>
      </c>
      <c r="C74" s="3" t="s">
        <v>27</v>
      </c>
      <c r="D74" s="3" t="s">
        <v>28</v>
      </c>
      <c r="E74" s="3" t="s">
        <v>29</v>
      </c>
      <c r="F74" s="3" t="s">
        <v>87</v>
      </c>
      <c r="G74" s="3" t="s">
        <v>45</v>
      </c>
      <c r="H74" s="10">
        <v>2710100</v>
      </c>
      <c r="I74" s="10">
        <v>233550</v>
      </c>
      <c r="J74" s="63">
        <f>J75</f>
        <v>2394902.64</v>
      </c>
      <c r="K74" s="10">
        <v>2710100</v>
      </c>
      <c r="L74" s="50">
        <v>3296750</v>
      </c>
      <c r="M74" s="50">
        <v>1841600</v>
      </c>
      <c r="N74" s="50">
        <v>2093167.45</v>
      </c>
      <c r="O74" s="10">
        <v>1962000</v>
      </c>
      <c r="P74" s="10">
        <v>0</v>
      </c>
      <c r="Q74" s="32">
        <f t="shared" si="9"/>
        <v>63.491846515507703</v>
      </c>
      <c r="R74" s="46">
        <f t="shared" ref="R74:R140" si="11">N74/J74*100</f>
        <v>87.400941275842428</v>
      </c>
    </row>
    <row r="75" spans="1:18" ht="64.5" customHeight="1" x14ac:dyDescent="0.2">
      <c r="A75" s="8" t="s">
        <v>46</v>
      </c>
      <c r="B75" s="3" t="s">
        <v>37</v>
      </c>
      <c r="C75" s="3" t="s">
        <v>27</v>
      </c>
      <c r="D75" s="3" t="s">
        <v>28</v>
      </c>
      <c r="E75" s="3" t="s">
        <v>29</v>
      </c>
      <c r="F75" s="3" t="s">
        <v>87</v>
      </c>
      <c r="G75" s="3" t="s">
        <v>47</v>
      </c>
      <c r="H75" s="10">
        <v>2710100</v>
      </c>
      <c r="I75" s="10">
        <v>233550</v>
      </c>
      <c r="J75" s="67">
        <v>2394902.64</v>
      </c>
      <c r="K75" s="10">
        <v>2710100</v>
      </c>
      <c r="L75" s="50">
        <v>3296750</v>
      </c>
      <c r="M75" s="50">
        <v>1841600</v>
      </c>
      <c r="N75" s="50">
        <v>2093167.45</v>
      </c>
      <c r="O75" s="10">
        <v>1962000</v>
      </c>
      <c r="P75" s="10">
        <v>0</v>
      </c>
      <c r="Q75" s="32">
        <f t="shared" si="9"/>
        <v>63.491846515507703</v>
      </c>
      <c r="R75" s="46">
        <f t="shared" si="11"/>
        <v>87.400941275842428</v>
      </c>
    </row>
    <row r="76" spans="1:18" ht="15" customHeight="1" x14ac:dyDescent="0.2">
      <c r="A76" s="8" t="s">
        <v>88</v>
      </c>
      <c r="B76" s="3" t="s">
        <v>37</v>
      </c>
      <c r="C76" s="3" t="s">
        <v>27</v>
      </c>
      <c r="D76" s="3" t="s">
        <v>28</v>
      </c>
      <c r="E76" s="3" t="s">
        <v>29</v>
      </c>
      <c r="F76" s="3" t="s">
        <v>87</v>
      </c>
      <c r="G76" s="3" t="s">
        <v>89</v>
      </c>
      <c r="H76" s="10">
        <v>201730</v>
      </c>
      <c r="I76" s="10">
        <v>0</v>
      </c>
      <c r="J76" s="63">
        <f>J77</f>
        <v>160218.19</v>
      </c>
      <c r="K76" s="10">
        <v>201730</v>
      </c>
      <c r="L76" s="50">
        <v>185112</v>
      </c>
      <c r="M76" s="50">
        <v>201730</v>
      </c>
      <c r="N76" s="50">
        <v>141927.07999999999</v>
      </c>
      <c r="O76" s="10">
        <v>201730</v>
      </c>
      <c r="P76" s="10">
        <v>0</v>
      </c>
      <c r="Q76" s="32">
        <f t="shared" si="9"/>
        <v>76.670923548986551</v>
      </c>
      <c r="R76" s="46">
        <f t="shared" si="11"/>
        <v>88.583624618403178</v>
      </c>
    </row>
    <row r="77" spans="1:18" ht="32.25" customHeight="1" x14ac:dyDescent="0.2">
      <c r="A77" s="8" t="s">
        <v>90</v>
      </c>
      <c r="B77" s="3" t="s">
        <v>37</v>
      </c>
      <c r="C77" s="3" t="s">
        <v>27</v>
      </c>
      <c r="D77" s="3" t="s">
        <v>28</v>
      </c>
      <c r="E77" s="3" t="s">
        <v>29</v>
      </c>
      <c r="F77" s="3" t="s">
        <v>87</v>
      </c>
      <c r="G77" s="3" t="s">
        <v>91</v>
      </c>
      <c r="H77" s="10">
        <v>201730</v>
      </c>
      <c r="I77" s="10">
        <v>0</v>
      </c>
      <c r="J77" s="63">
        <v>160218.19</v>
      </c>
      <c r="K77" s="10">
        <v>201730</v>
      </c>
      <c r="L77" s="50">
        <v>185112</v>
      </c>
      <c r="M77" s="50">
        <v>201730</v>
      </c>
      <c r="N77" s="50">
        <v>141927.07999999999</v>
      </c>
      <c r="O77" s="10">
        <v>201730</v>
      </c>
      <c r="P77" s="10">
        <v>0</v>
      </c>
      <c r="Q77" s="32">
        <f t="shared" si="9"/>
        <v>76.670923548986551</v>
      </c>
      <c r="R77" s="46">
        <f t="shared" si="11"/>
        <v>88.583624618403178</v>
      </c>
    </row>
    <row r="78" spans="1:18" ht="48.95" customHeight="1" x14ac:dyDescent="0.2">
      <c r="A78" s="13" t="s">
        <v>92</v>
      </c>
      <c r="B78" s="14" t="s">
        <v>37</v>
      </c>
      <c r="C78" s="14" t="s">
        <v>27</v>
      </c>
      <c r="D78" s="14" t="s">
        <v>28</v>
      </c>
      <c r="E78" s="14" t="s">
        <v>29</v>
      </c>
      <c r="F78" s="14" t="s">
        <v>93</v>
      </c>
      <c r="G78" s="15" t="s">
        <v>0</v>
      </c>
      <c r="H78" s="16">
        <v>92000</v>
      </c>
      <c r="I78" s="16">
        <v>0</v>
      </c>
      <c r="J78" s="49"/>
      <c r="K78" s="16">
        <v>92000</v>
      </c>
      <c r="L78" s="49">
        <v>240401</v>
      </c>
      <c r="M78" s="49">
        <v>8000</v>
      </c>
      <c r="N78" s="49">
        <v>197473.5</v>
      </c>
      <c r="O78" s="16">
        <v>50000</v>
      </c>
      <c r="P78" s="16">
        <v>0</v>
      </c>
      <c r="Q78" s="32">
        <f t="shared" si="9"/>
        <v>82.143377107416356</v>
      </c>
      <c r="R78" s="46" t="e">
        <f t="shared" si="11"/>
        <v>#DIV/0!</v>
      </c>
    </row>
    <row r="79" spans="1:18" ht="48.95" customHeight="1" x14ac:dyDescent="0.2">
      <c r="A79" s="8" t="s">
        <v>44</v>
      </c>
      <c r="B79" s="3" t="s">
        <v>37</v>
      </c>
      <c r="C79" s="3" t="s">
        <v>27</v>
      </c>
      <c r="D79" s="3" t="s">
        <v>28</v>
      </c>
      <c r="E79" s="3" t="s">
        <v>29</v>
      </c>
      <c r="F79" s="3" t="s">
        <v>93</v>
      </c>
      <c r="G79" s="3" t="s">
        <v>45</v>
      </c>
      <c r="H79" s="10">
        <v>92000</v>
      </c>
      <c r="I79" s="10">
        <v>0</v>
      </c>
      <c r="J79" s="50"/>
      <c r="K79" s="10">
        <v>92000</v>
      </c>
      <c r="L79" s="50">
        <v>240401</v>
      </c>
      <c r="M79" s="50">
        <v>8000</v>
      </c>
      <c r="N79" s="50">
        <v>197473.5</v>
      </c>
      <c r="O79" s="10">
        <v>50000</v>
      </c>
      <c r="P79" s="10">
        <v>0</v>
      </c>
      <c r="Q79" s="32">
        <f t="shared" si="9"/>
        <v>82.143377107416356</v>
      </c>
      <c r="R79" s="46" t="e">
        <f t="shared" si="11"/>
        <v>#DIV/0!</v>
      </c>
    </row>
    <row r="80" spans="1:18" ht="64.5" customHeight="1" x14ac:dyDescent="0.2">
      <c r="A80" s="8" t="s">
        <v>46</v>
      </c>
      <c r="B80" s="3" t="s">
        <v>37</v>
      </c>
      <c r="C80" s="3" t="s">
        <v>27</v>
      </c>
      <c r="D80" s="3" t="s">
        <v>28</v>
      </c>
      <c r="E80" s="3" t="s">
        <v>29</v>
      </c>
      <c r="F80" s="3" t="s">
        <v>93</v>
      </c>
      <c r="G80" s="3" t="s">
        <v>47</v>
      </c>
      <c r="H80" s="10">
        <v>92000</v>
      </c>
      <c r="I80" s="10">
        <v>0</v>
      </c>
      <c r="J80" s="50"/>
      <c r="K80" s="10">
        <v>92000</v>
      </c>
      <c r="L80" s="50">
        <v>240401</v>
      </c>
      <c r="M80" s="50">
        <v>8000</v>
      </c>
      <c r="N80" s="50">
        <v>197473.5</v>
      </c>
      <c r="O80" s="10">
        <v>50000</v>
      </c>
      <c r="P80" s="10">
        <v>0</v>
      </c>
      <c r="Q80" s="32">
        <f t="shared" si="9"/>
        <v>82.143377107416356</v>
      </c>
      <c r="R80" s="46" t="e">
        <f t="shared" si="11"/>
        <v>#DIV/0!</v>
      </c>
    </row>
    <row r="81" spans="1:18" ht="32.25" customHeight="1" x14ac:dyDescent="0.2">
      <c r="A81" s="13" t="s">
        <v>94</v>
      </c>
      <c r="B81" s="14" t="s">
        <v>37</v>
      </c>
      <c r="C81" s="14" t="s">
        <v>27</v>
      </c>
      <c r="D81" s="14" t="s">
        <v>28</v>
      </c>
      <c r="E81" s="14" t="s">
        <v>29</v>
      </c>
      <c r="F81" s="14" t="s">
        <v>95</v>
      </c>
      <c r="G81" s="15" t="s">
        <v>0</v>
      </c>
      <c r="H81" s="16">
        <v>4208000</v>
      </c>
      <c r="I81" s="16">
        <v>269864</v>
      </c>
      <c r="J81" s="62">
        <f t="shared" ref="J81:J82" si="12">J82</f>
        <v>2569974.94</v>
      </c>
      <c r="K81" s="16">
        <f>K82</f>
        <v>4208000</v>
      </c>
      <c r="L81" s="49">
        <v>4314786</v>
      </c>
      <c r="M81" s="49">
        <v>2269000</v>
      </c>
      <c r="N81" s="49">
        <v>3020748.62</v>
      </c>
      <c r="O81" s="16">
        <v>2120000</v>
      </c>
      <c r="P81" s="16">
        <v>0</v>
      </c>
      <c r="Q81" s="31">
        <f t="shared" si="9"/>
        <v>70.0092338299049</v>
      </c>
      <c r="R81" s="46">
        <f t="shared" si="11"/>
        <v>117.5400029387057</v>
      </c>
    </row>
    <row r="82" spans="1:18" ht="64.5" customHeight="1" x14ac:dyDescent="0.2">
      <c r="A82" s="8" t="s">
        <v>58</v>
      </c>
      <c r="B82" s="3" t="s">
        <v>37</v>
      </c>
      <c r="C82" s="3" t="s">
        <v>27</v>
      </c>
      <c r="D82" s="3" t="s">
        <v>28</v>
      </c>
      <c r="E82" s="3" t="s">
        <v>29</v>
      </c>
      <c r="F82" s="3" t="s">
        <v>95</v>
      </c>
      <c r="G82" s="3" t="s">
        <v>59</v>
      </c>
      <c r="H82" s="10">
        <v>4208000</v>
      </c>
      <c r="I82" s="10">
        <v>269864</v>
      </c>
      <c r="J82" s="63">
        <f t="shared" si="12"/>
        <v>2569974.94</v>
      </c>
      <c r="K82" s="10">
        <f>K83</f>
        <v>4208000</v>
      </c>
      <c r="L82" s="50">
        <v>4314786</v>
      </c>
      <c r="M82" s="50">
        <v>2269000</v>
      </c>
      <c r="N82" s="50">
        <v>3020748.62</v>
      </c>
      <c r="O82" s="10">
        <v>2120000</v>
      </c>
      <c r="P82" s="10">
        <v>0</v>
      </c>
      <c r="Q82" s="32">
        <f t="shared" si="9"/>
        <v>70.0092338299049</v>
      </c>
      <c r="R82" s="46">
        <f t="shared" si="11"/>
        <v>117.5400029387057</v>
      </c>
    </row>
    <row r="83" spans="1:18" ht="32.25" customHeight="1" x14ac:dyDescent="0.2">
      <c r="A83" s="8" t="s">
        <v>60</v>
      </c>
      <c r="B83" s="3" t="s">
        <v>37</v>
      </c>
      <c r="C83" s="3" t="s">
        <v>27</v>
      </c>
      <c r="D83" s="3" t="s">
        <v>28</v>
      </c>
      <c r="E83" s="3" t="s">
        <v>29</v>
      </c>
      <c r="F83" s="3" t="s">
        <v>95</v>
      </c>
      <c r="G83" s="3" t="s">
        <v>61</v>
      </c>
      <c r="H83" s="10">
        <v>4208000</v>
      </c>
      <c r="I83" s="10">
        <v>269864</v>
      </c>
      <c r="J83" s="63">
        <v>2569974.94</v>
      </c>
      <c r="K83" s="10">
        <v>4208000</v>
      </c>
      <c r="L83" s="50">
        <v>4314786</v>
      </c>
      <c r="M83" s="50">
        <v>2269000</v>
      </c>
      <c r="N83" s="50">
        <v>3020748.62</v>
      </c>
      <c r="O83" s="10">
        <v>2120000</v>
      </c>
      <c r="P83" s="10">
        <v>0</v>
      </c>
      <c r="Q83" s="32">
        <f t="shared" si="9"/>
        <v>70.0092338299049</v>
      </c>
      <c r="R83" s="46">
        <f t="shared" si="11"/>
        <v>117.5400029387057</v>
      </c>
    </row>
    <row r="84" spans="1:18" ht="32.25" customHeight="1" x14ac:dyDescent="0.2">
      <c r="A84" s="13" t="s">
        <v>96</v>
      </c>
      <c r="B84" s="14" t="s">
        <v>37</v>
      </c>
      <c r="C84" s="14" t="s">
        <v>27</v>
      </c>
      <c r="D84" s="14" t="s">
        <v>28</v>
      </c>
      <c r="E84" s="14" t="s">
        <v>29</v>
      </c>
      <c r="F84" s="14" t="s">
        <v>97</v>
      </c>
      <c r="G84" s="15" t="s">
        <v>0</v>
      </c>
      <c r="H84" s="16">
        <v>2619811</v>
      </c>
      <c r="I84" s="16">
        <v>0</v>
      </c>
      <c r="J84" s="62">
        <f>J85+J87+J89</f>
        <v>1777296.0699999998</v>
      </c>
      <c r="K84" s="16">
        <v>2619811</v>
      </c>
      <c r="L84" s="49">
        <f>L85+L87+L89</f>
        <v>2663579.87</v>
      </c>
      <c r="M84" s="49">
        <v>2662400</v>
      </c>
      <c r="N84" s="49">
        <f>N85+N87+N89</f>
        <v>1980936.4</v>
      </c>
      <c r="O84" s="16">
        <v>2705537</v>
      </c>
      <c r="P84" s="16">
        <v>0</v>
      </c>
      <c r="Q84" s="31">
        <f t="shared" si="9"/>
        <v>74.371203293408271</v>
      </c>
      <c r="R84" s="46">
        <f t="shared" si="11"/>
        <v>111.45787319498208</v>
      </c>
    </row>
    <row r="85" spans="1:18" ht="127.9" customHeight="1" x14ac:dyDescent="0.2">
      <c r="A85" s="8" t="s">
        <v>40</v>
      </c>
      <c r="B85" s="3" t="s">
        <v>37</v>
      </c>
      <c r="C85" s="3" t="s">
        <v>27</v>
      </c>
      <c r="D85" s="3" t="s">
        <v>28</v>
      </c>
      <c r="E85" s="3" t="s">
        <v>29</v>
      </c>
      <c r="F85" s="3" t="s">
        <v>97</v>
      </c>
      <c r="G85" s="3" t="s">
        <v>41</v>
      </c>
      <c r="H85" s="10">
        <v>1746487</v>
      </c>
      <c r="I85" s="10">
        <v>0</v>
      </c>
      <c r="J85" s="63">
        <f>J86</f>
        <v>1183483.6399999999</v>
      </c>
      <c r="K85" s="10">
        <v>1746487</v>
      </c>
      <c r="L85" s="50">
        <v>1746037</v>
      </c>
      <c r="M85" s="50">
        <v>1764200</v>
      </c>
      <c r="N85" s="50">
        <v>1341488.69</v>
      </c>
      <c r="O85" s="10">
        <v>1781537</v>
      </c>
      <c r="P85" s="10">
        <v>0</v>
      </c>
      <c r="Q85" s="32">
        <f t="shared" si="9"/>
        <v>76.830484691905156</v>
      </c>
      <c r="R85" s="46">
        <f t="shared" si="11"/>
        <v>113.35084361622438</v>
      </c>
    </row>
    <row r="86" spans="1:18" ht="32.25" customHeight="1" x14ac:dyDescent="0.2">
      <c r="A86" s="8" t="s">
        <v>98</v>
      </c>
      <c r="B86" s="3" t="s">
        <v>37</v>
      </c>
      <c r="C86" s="3" t="s">
        <v>27</v>
      </c>
      <c r="D86" s="3" t="s">
        <v>28</v>
      </c>
      <c r="E86" s="3" t="s">
        <v>29</v>
      </c>
      <c r="F86" s="3" t="s">
        <v>97</v>
      </c>
      <c r="G86" s="3" t="s">
        <v>99</v>
      </c>
      <c r="H86" s="10">
        <v>1746487</v>
      </c>
      <c r="I86" s="10">
        <v>0</v>
      </c>
      <c r="J86" s="63">
        <v>1183483.6399999999</v>
      </c>
      <c r="K86" s="10">
        <v>1746487</v>
      </c>
      <c r="L86" s="50">
        <v>1746037</v>
      </c>
      <c r="M86" s="50">
        <v>1764200</v>
      </c>
      <c r="N86" s="50">
        <v>1341488.69</v>
      </c>
      <c r="O86" s="10">
        <v>1781537</v>
      </c>
      <c r="P86" s="10">
        <v>0</v>
      </c>
      <c r="Q86" s="32">
        <f t="shared" si="9"/>
        <v>76.830484691905156</v>
      </c>
      <c r="R86" s="46">
        <f t="shared" si="11"/>
        <v>113.35084361622438</v>
      </c>
    </row>
    <row r="87" spans="1:18" ht="48.95" customHeight="1" x14ac:dyDescent="0.2">
      <c r="A87" s="8" t="s">
        <v>44</v>
      </c>
      <c r="B87" s="3" t="s">
        <v>37</v>
      </c>
      <c r="C87" s="3" t="s">
        <v>27</v>
      </c>
      <c r="D87" s="3" t="s">
        <v>28</v>
      </c>
      <c r="E87" s="3" t="s">
        <v>29</v>
      </c>
      <c r="F87" s="3" t="s">
        <v>97</v>
      </c>
      <c r="G87" s="3" t="s">
        <v>45</v>
      </c>
      <c r="H87" s="10">
        <v>872124</v>
      </c>
      <c r="I87" s="10">
        <v>0</v>
      </c>
      <c r="J87" s="63">
        <f>J88</f>
        <v>592852</v>
      </c>
      <c r="K87" s="10">
        <v>872124</v>
      </c>
      <c r="L87" s="50">
        <v>916592.87</v>
      </c>
      <c r="M87" s="50">
        <v>897000</v>
      </c>
      <c r="N87" s="50">
        <v>639005.36</v>
      </c>
      <c r="O87" s="10">
        <v>922800</v>
      </c>
      <c r="P87" s="10">
        <v>0</v>
      </c>
      <c r="Q87" s="32">
        <f t="shared" si="9"/>
        <v>69.715288097320681</v>
      </c>
      <c r="R87" s="46">
        <f t="shared" si="11"/>
        <v>107.78497162866955</v>
      </c>
    </row>
    <row r="88" spans="1:18" ht="64.5" customHeight="1" x14ac:dyDescent="0.2">
      <c r="A88" s="8" t="s">
        <v>46</v>
      </c>
      <c r="B88" s="3" t="s">
        <v>37</v>
      </c>
      <c r="C88" s="3" t="s">
        <v>27</v>
      </c>
      <c r="D88" s="3" t="s">
        <v>28</v>
      </c>
      <c r="E88" s="3" t="s">
        <v>29</v>
      </c>
      <c r="F88" s="3" t="s">
        <v>97</v>
      </c>
      <c r="G88" s="3" t="s">
        <v>47</v>
      </c>
      <c r="H88" s="10">
        <v>872124</v>
      </c>
      <c r="I88" s="10">
        <v>0</v>
      </c>
      <c r="J88" s="63">
        <v>592852</v>
      </c>
      <c r="K88" s="10">
        <v>872124</v>
      </c>
      <c r="L88" s="50">
        <v>916592.87</v>
      </c>
      <c r="M88" s="50">
        <v>897000</v>
      </c>
      <c r="N88" s="50">
        <v>639005.36</v>
      </c>
      <c r="O88" s="10">
        <v>922800</v>
      </c>
      <c r="P88" s="10">
        <v>0</v>
      </c>
      <c r="Q88" s="32">
        <f t="shared" si="9"/>
        <v>69.715288097320681</v>
      </c>
      <c r="R88" s="46">
        <f t="shared" si="11"/>
        <v>107.78497162866955</v>
      </c>
    </row>
    <row r="89" spans="1:18" ht="15" customHeight="1" x14ac:dyDescent="0.2">
      <c r="A89" s="8" t="s">
        <v>88</v>
      </c>
      <c r="B89" s="3" t="s">
        <v>37</v>
      </c>
      <c r="C89" s="3" t="s">
        <v>27</v>
      </c>
      <c r="D89" s="3" t="s">
        <v>28</v>
      </c>
      <c r="E89" s="3" t="s">
        <v>29</v>
      </c>
      <c r="F89" s="3" t="s">
        <v>97</v>
      </c>
      <c r="G89" s="3" t="s">
        <v>89</v>
      </c>
      <c r="H89" s="10">
        <v>1200</v>
      </c>
      <c r="I89" s="10">
        <v>0</v>
      </c>
      <c r="J89" s="64">
        <f>J90</f>
        <v>960.43</v>
      </c>
      <c r="K89" s="10">
        <v>1200</v>
      </c>
      <c r="L89" s="50">
        <v>950</v>
      </c>
      <c r="M89" s="50">
        <v>1200</v>
      </c>
      <c r="N89" s="50">
        <v>442.35</v>
      </c>
      <c r="O89" s="10">
        <v>1200</v>
      </c>
      <c r="P89" s="10">
        <v>0</v>
      </c>
      <c r="Q89" s="32">
        <f t="shared" si="9"/>
        <v>46.563157894736847</v>
      </c>
      <c r="R89" s="46">
        <f t="shared" si="11"/>
        <v>46.057495080328607</v>
      </c>
    </row>
    <row r="90" spans="1:18" ht="32.25" customHeight="1" x14ac:dyDescent="0.2">
      <c r="A90" s="8" t="s">
        <v>90</v>
      </c>
      <c r="B90" s="3" t="s">
        <v>37</v>
      </c>
      <c r="C90" s="3" t="s">
        <v>27</v>
      </c>
      <c r="D90" s="3" t="s">
        <v>28</v>
      </c>
      <c r="E90" s="3" t="s">
        <v>29</v>
      </c>
      <c r="F90" s="3" t="s">
        <v>97</v>
      </c>
      <c r="G90" s="3" t="s">
        <v>91</v>
      </c>
      <c r="H90" s="10">
        <v>1200</v>
      </c>
      <c r="I90" s="10">
        <v>0</v>
      </c>
      <c r="J90" s="64">
        <v>960.43</v>
      </c>
      <c r="K90" s="10">
        <v>1200</v>
      </c>
      <c r="L90" s="50">
        <v>950</v>
      </c>
      <c r="M90" s="50">
        <v>1200</v>
      </c>
      <c r="N90" s="50">
        <v>442.35</v>
      </c>
      <c r="O90" s="10">
        <v>1200</v>
      </c>
      <c r="P90" s="10">
        <v>0</v>
      </c>
      <c r="Q90" s="32">
        <f t="shared" si="9"/>
        <v>46.563157894736847</v>
      </c>
      <c r="R90" s="46">
        <f t="shared" si="11"/>
        <v>46.057495080328607</v>
      </c>
    </row>
    <row r="91" spans="1:18" ht="48.95" customHeight="1" x14ac:dyDescent="0.2">
      <c r="A91" s="13" t="s">
        <v>100</v>
      </c>
      <c r="B91" s="14" t="s">
        <v>37</v>
      </c>
      <c r="C91" s="14" t="s">
        <v>27</v>
      </c>
      <c r="D91" s="14" t="s">
        <v>28</v>
      </c>
      <c r="E91" s="14" t="s">
        <v>29</v>
      </c>
      <c r="F91" s="14" t="s">
        <v>101</v>
      </c>
      <c r="G91" s="15" t="s">
        <v>0</v>
      </c>
      <c r="H91" s="16">
        <v>1569426</v>
      </c>
      <c r="I91" s="16">
        <v>0</v>
      </c>
      <c r="J91" s="69">
        <f t="shared" ref="J91:J92" si="13">J92</f>
        <v>852231.1</v>
      </c>
      <c r="K91" s="16">
        <v>1569426</v>
      </c>
      <c r="L91" s="49">
        <v>1569426</v>
      </c>
      <c r="M91" s="49">
        <v>1616058</v>
      </c>
      <c r="N91" s="49">
        <f>N92</f>
        <v>1034221.71</v>
      </c>
      <c r="O91" s="16">
        <v>1669914</v>
      </c>
      <c r="P91" s="16">
        <v>0</v>
      </c>
      <c r="Q91" s="31">
        <f t="shared" si="9"/>
        <v>65.898086943889041</v>
      </c>
      <c r="R91" s="46">
        <f t="shared" si="11"/>
        <v>121.35460792266323</v>
      </c>
    </row>
    <row r="92" spans="1:18" ht="64.5" customHeight="1" x14ac:dyDescent="0.2">
      <c r="A92" s="8" t="s">
        <v>58</v>
      </c>
      <c r="B92" s="3" t="s">
        <v>37</v>
      </c>
      <c r="C92" s="3" t="s">
        <v>27</v>
      </c>
      <c r="D92" s="3" t="s">
        <v>28</v>
      </c>
      <c r="E92" s="3" t="s">
        <v>29</v>
      </c>
      <c r="F92" s="3" t="s">
        <v>101</v>
      </c>
      <c r="G92" s="3" t="s">
        <v>59</v>
      </c>
      <c r="H92" s="10">
        <v>1569426</v>
      </c>
      <c r="I92" s="10">
        <v>0</v>
      </c>
      <c r="J92" s="63">
        <f t="shared" si="13"/>
        <v>852231.1</v>
      </c>
      <c r="K92" s="10">
        <v>1569426</v>
      </c>
      <c r="L92" s="50">
        <v>1569426</v>
      </c>
      <c r="M92" s="50">
        <v>1616058</v>
      </c>
      <c r="N92" s="50">
        <f>N93</f>
        <v>1034221.71</v>
      </c>
      <c r="O92" s="10">
        <v>1669914</v>
      </c>
      <c r="P92" s="10">
        <v>0</v>
      </c>
      <c r="Q92" s="32">
        <f t="shared" si="9"/>
        <v>65.898086943889041</v>
      </c>
      <c r="R92" s="46">
        <f t="shared" si="11"/>
        <v>121.35460792266323</v>
      </c>
    </row>
    <row r="93" spans="1:18" ht="23.25" customHeight="1" x14ac:dyDescent="0.2">
      <c r="A93" s="8" t="s">
        <v>60</v>
      </c>
      <c r="B93" s="3" t="s">
        <v>37</v>
      </c>
      <c r="C93" s="3" t="s">
        <v>27</v>
      </c>
      <c r="D93" s="3" t="s">
        <v>28</v>
      </c>
      <c r="E93" s="3" t="s">
        <v>29</v>
      </c>
      <c r="F93" s="3" t="s">
        <v>101</v>
      </c>
      <c r="G93" s="3" t="s">
        <v>61</v>
      </c>
      <c r="H93" s="10">
        <v>1569426</v>
      </c>
      <c r="I93" s="10">
        <v>0</v>
      </c>
      <c r="J93" s="63">
        <v>852231.1</v>
      </c>
      <c r="K93" s="10">
        <v>1569426</v>
      </c>
      <c r="L93" s="50">
        <v>1569426</v>
      </c>
      <c r="M93" s="50">
        <v>1616058</v>
      </c>
      <c r="N93" s="50">
        <v>1034221.71</v>
      </c>
      <c r="O93" s="10">
        <v>1669914</v>
      </c>
      <c r="P93" s="10">
        <v>0</v>
      </c>
      <c r="Q93" s="32">
        <f t="shared" si="9"/>
        <v>65.898086943889041</v>
      </c>
      <c r="R93" s="46">
        <f t="shared" si="11"/>
        <v>121.35460792266323</v>
      </c>
    </row>
    <row r="94" spans="1:18" ht="80.099999999999994" customHeight="1" x14ac:dyDescent="0.2">
      <c r="A94" s="13" t="s">
        <v>102</v>
      </c>
      <c r="B94" s="14" t="s">
        <v>37</v>
      </c>
      <c r="C94" s="14" t="s">
        <v>27</v>
      </c>
      <c r="D94" s="14" t="s">
        <v>28</v>
      </c>
      <c r="E94" s="14" t="s">
        <v>29</v>
      </c>
      <c r="F94" s="14" t="s">
        <v>103</v>
      </c>
      <c r="G94" s="15" t="s">
        <v>0</v>
      </c>
      <c r="H94" s="16">
        <v>100000</v>
      </c>
      <c r="I94" s="16">
        <v>282888</v>
      </c>
      <c r="J94" s="69">
        <f>J95+J97</f>
        <v>259658.03</v>
      </c>
      <c r="K94" s="16">
        <f>K95</f>
        <v>100000</v>
      </c>
      <c r="L94" s="49">
        <f>L95+L97</f>
        <v>344905.69</v>
      </c>
      <c r="M94" s="49">
        <f t="shared" ref="M94:N94" si="14">M95+M97</f>
        <v>0</v>
      </c>
      <c r="N94" s="49">
        <f t="shared" si="14"/>
        <v>344635</v>
      </c>
      <c r="O94" s="16">
        <v>0</v>
      </c>
      <c r="P94" s="16">
        <v>0</v>
      </c>
      <c r="Q94" s="31">
        <f t="shared" si="9"/>
        <v>99.921517676324783</v>
      </c>
      <c r="R94" s="46">
        <f t="shared" si="11"/>
        <v>132.72649415078749</v>
      </c>
    </row>
    <row r="95" spans="1:18" ht="48.95" customHeight="1" x14ac:dyDescent="0.2">
      <c r="A95" s="8" t="s">
        <v>44</v>
      </c>
      <c r="B95" s="3" t="s">
        <v>37</v>
      </c>
      <c r="C95" s="3" t="s">
        <v>27</v>
      </c>
      <c r="D95" s="3" t="s">
        <v>28</v>
      </c>
      <c r="E95" s="3" t="s">
        <v>29</v>
      </c>
      <c r="F95" s="3" t="s">
        <v>103</v>
      </c>
      <c r="G95" s="3" t="s">
        <v>45</v>
      </c>
      <c r="H95" s="10">
        <v>100000</v>
      </c>
      <c r="I95" s="10">
        <v>282888</v>
      </c>
      <c r="J95" s="63">
        <f t="shared" ref="J95" si="15">J96</f>
        <v>181658.03</v>
      </c>
      <c r="K95" s="10">
        <v>100000</v>
      </c>
      <c r="L95" s="50">
        <v>294187.69</v>
      </c>
      <c r="M95" s="50">
        <v>0</v>
      </c>
      <c r="N95" s="50">
        <v>293917</v>
      </c>
      <c r="O95" s="10">
        <v>0</v>
      </c>
      <c r="P95" s="10">
        <v>0</v>
      </c>
      <c r="Q95" s="32">
        <f t="shared" si="9"/>
        <v>99.907987312453486</v>
      </c>
      <c r="R95" s="46">
        <f t="shared" si="11"/>
        <v>161.79686634276501</v>
      </c>
    </row>
    <row r="96" spans="1:18" ht="64.5" customHeight="1" x14ac:dyDescent="0.2">
      <c r="A96" s="8" t="s">
        <v>46</v>
      </c>
      <c r="B96" s="3" t="s">
        <v>37</v>
      </c>
      <c r="C96" s="3" t="s">
        <v>27</v>
      </c>
      <c r="D96" s="3" t="s">
        <v>28</v>
      </c>
      <c r="E96" s="3" t="s">
        <v>29</v>
      </c>
      <c r="F96" s="3" t="s">
        <v>103</v>
      </c>
      <c r="G96" s="3" t="s">
        <v>47</v>
      </c>
      <c r="H96" s="10">
        <v>100000</v>
      </c>
      <c r="I96" s="10">
        <v>282888</v>
      </c>
      <c r="J96" s="63">
        <v>181658.03</v>
      </c>
      <c r="K96" s="10">
        <v>100000</v>
      </c>
      <c r="L96" s="50">
        <v>294187.69</v>
      </c>
      <c r="M96" s="50">
        <v>0</v>
      </c>
      <c r="N96" s="50">
        <v>293917</v>
      </c>
      <c r="O96" s="10">
        <v>0</v>
      </c>
      <c r="P96" s="10">
        <v>0</v>
      </c>
      <c r="Q96" s="32">
        <f t="shared" si="9"/>
        <v>99.907987312453486</v>
      </c>
      <c r="R96" s="46">
        <f t="shared" si="11"/>
        <v>161.79686634276501</v>
      </c>
    </row>
    <row r="97" spans="1:18" ht="25.5" customHeight="1" x14ac:dyDescent="0.2">
      <c r="A97" s="8" t="s">
        <v>88</v>
      </c>
      <c r="B97" s="3" t="s">
        <v>37</v>
      </c>
      <c r="C97" s="3" t="s">
        <v>27</v>
      </c>
      <c r="D97" s="3" t="s">
        <v>28</v>
      </c>
      <c r="E97" s="3" t="s">
        <v>29</v>
      </c>
      <c r="F97" s="3" t="s">
        <v>103</v>
      </c>
      <c r="G97" s="3">
        <v>800</v>
      </c>
      <c r="H97" s="10"/>
      <c r="I97" s="10"/>
      <c r="J97" s="63">
        <f>J98</f>
        <v>78000</v>
      </c>
      <c r="K97" s="10"/>
      <c r="L97" s="50">
        <f>L98+L99</f>
        <v>50718</v>
      </c>
      <c r="M97" s="50">
        <f t="shared" ref="M97:N97" si="16">M98+M99</f>
        <v>0</v>
      </c>
      <c r="N97" s="50">
        <f t="shared" si="16"/>
        <v>50718</v>
      </c>
      <c r="O97" s="10"/>
      <c r="P97" s="10"/>
      <c r="Q97" s="32"/>
      <c r="R97" s="46"/>
    </row>
    <row r="98" spans="1:18" ht="25.5" customHeight="1" x14ac:dyDescent="0.2">
      <c r="A98" s="8" t="s">
        <v>243</v>
      </c>
      <c r="B98" s="3" t="s">
        <v>37</v>
      </c>
      <c r="C98" s="3" t="s">
        <v>27</v>
      </c>
      <c r="D98" s="3" t="s">
        <v>28</v>
      </c>
      <c r="E98" s="3" t="s">
        <v>29</v>
      </c>
      <c r="F98" s="3" t="s">
        <v>103</v>
      </c>
      <c r="G98" s="3">
        <v>830</v>
      </c>
      <c r="H98" s="10"/>
      <c r="I98" s="10"/>
      <c r="J98" s="63">
        <v>78000</v>
      </c>
      <c r="K98" s="10"/>
      <c r="L98" s="50">
        <v>13218</v>
      </c>
      <c r="M98" s="50"/>
      <c r="N98" s="50">
        <v>13218</v>
      </c>
      <c r="O98" s="10"/>
      <c r="P98" s="10"/>
      <c r="Q98" s="32"/>
      <c r="R98" s="46"/>
    </row>
    <row r="99" spans="1:18" ht="25.5" customHeight="1" x14ac:dyDescent="0.2">
      <c r="A99" s="8" t="s">
        <v>90</v>
      </c>
      <c r="B99" s="3" t="s">
        <v>37</v>
      </c>
      <c r="C99" s="3" t="s">
        <v>27</v>
      </c>
      <c r="D99" s="3" t="s">
        <v>28</v>
      </c>
      <c r="E99" s="3" t="s">
        <v>29</v>
      </c>
      <c r="F99" s="3" t="s">
        <v>103</v>
      </c>
      <c r="G99" s="3">
        <v>850</v>
      </c>
      <c r="H99" s="10"/>
      <c r="I99" s="10"/>
      <c r="J99" s="50">
        <v>0</v>
      </c>
      <c r="K99" s="10"/>
      <c r="L99" s="50">
        <v>37500</v>
      </c>
      <c r="M99" s="50"/>
      <c r="N99" s="50">
        <v>37500</v>
      </c>
      <c r="O99" s="10"/>
      <c r="P99" s="10"/>
      <c r="Q99" s="32"/>
      <c r="R99" s="46"/>
    </row>
    <row r="100" spans="1:18" ht="48.95" customHeight="1" x14ac:dyDescent="0.2">
      <c r="A100" s="13" t="s">
        <v>104</v>
      </c>
      <c r="B100" s="14" t="s">
        <v>37</v>
      </c>
      <c r="C100" s="14" t="s">
        <v>27</v>
      </c>
      <c r="D100" s="14" t="s">
        <v>28</v>
      </c>
      <c r="E100" s="14" t="s">
        <v>29</v>
      </c>
      <c r="F100" s="14" t="s">
        <v>105</v>
      </c>
      <c r="G100" s="15" t="s">
        <v>0</v>
      </c>
      <c r="H100" s="16">
        <v>25000</v>
      </c>
      <c r="I100" s="16">
        <v>0</v>
      </c>
      <c r="J100" s="49"/>
      <c r="K100" s="16">
        <v>25000</v>
      </c>
      <c r="L100" s="49">
        <v>1000</v>
      </c>
      <c r="M100" s="49">
        <v>0</v>
      </c>
      <c r="N100" s="49">
        <v>0</v>
      </c>
      <c r="O100" s="16">
        <v>0</v>
      </c>
      <c r="P100" s="16">
        <v>0</v>
      </c>
      <c r="Q100" s="31">
        <f t="shared" si="9"/>
        <v>0</v>
      </c>
      <c r="R100" s="46" t="e">
        <f t="shared" si="11"/>
        <v>#DIV/0!</v>
      </c>
    </row>
    <row r="101" spans="1:18" ht="48.95" customHeight="1" x14ac:dyDescent="0.2">
      <c r="A101" s="8" t="s">
        <v>44</v>
      </c>
      <c r="B101" s="3" t="s">
        <v>37</v>
      </c>
      <c r="C101" s="3" t="s">
        <v>27</v>
      </c>
      <c r="D101" s="3" t="s">
        <v>28</v>
      </c>
      <c r="E101" s="3" t="s">
        <v>29</v>
      </c>
      <c r="F101" s="3" t="s">
        <v>105</v>
      </c>
      <c r="G101" s="3" t="s">
        <v>45</v>
      </c>
      <c r="H101" s="10">
        <v>25000</v>
      </c>
      <c r="I101" s="10">
        <v>0</v>
      </c>
      <c r="J101" s="50"/>
      <c r="K101" s="10">
        <v>25000</v>
      </c>
      <c r="L101" s="50">
        <v>1000</v>
      </c>
      <c r="M101" s="50">
        <v>0</v>
      </c>
      <c r="N101" s="50">
        <v>0</v>
      </c>
      <c r="O101" s="10">
        <v>0</v>
      </c>
      <c r="P101" s="10">
        <v>0</v>
      </c>
      <c r="Q101" s="31">
        <f t="shared" si="9"/>
        <v>0</v>
      </c>
      <c r="R101" s="46" t="e">
        <f t="shared" si="11"/>
        <v>#DIV/0!</v>
      </c>
    </row>
    <row r="102" spans="1:18" ht="64.5" customHeight="1" x14ac:dyDescent="0.2">
      <c r="A102" s="8" t="s">
        <v>46</v>
      </c>
      <c r="B102" s="3" t="s">
        <v>37</v>
      </c>
      <c r="C102" s="3" t="s">
        <v>27</v>
      </c>
      <c r="D102" s="3" t="s">
        <v>28</v>
      </c>
      <c r="E102" s="3" t="s">
        <v>29</v>
      </c>
      <c r="F102" s="3" t="s">
        <v>105</v>
      </c>
      <c r="G102" s="3" t="s">
        <v>47</v>
      </c>
      <c r="H102" s="10">
        <v>25000</v>
      </c>
      <c r="I102" s="10">
        <v>0</v>
      </c>
      <c r="J102" s="50"/>
      <c r="K102" s="10">
        <v>25000</v>
      </c>
      <c r="L102" s="50">
        <v>1000</v>
      </c>
      <c r="M102" s="50">
        <v>0</v>
      </c>
      <c r="N102" s="50">
        <v>0</v>
      </c>
      <c r="O102" s="10">
        <v>0</v>
      </c>
      <c r="P102" s="10">
        <v>0</v>
      </c>
      <c r="Q102" s="31">
        <f t="shared" si="9"/>
        <v>0</v>
      </c>
      <c r="R102" s="46" t="e">
        <f t="shared" si="11"/>
        <v>#DIV/0!</v>
      </c>
    </row>
    <row r="103" spans="1:18" ht="64.5" customHeight="1" x14ac:dyDescent="0.2">
      <c r="A103" s="13" t="s">
        <v>106</v>
      </c>
      <c r="B103" s="14" t="s">
        <v>37</v>
      </c>
      <c r="C103" s="14" t="s">
        <v>27</v>
      </c>
      <c r="D103" s="14" t="s">
        <v>28</v>
      </c>
      <c r="E103" s="14" t="s">
        <v>29</v>
      </c>
      <c r="F103" s="14" t="s">
        <v>107</v>
      </c>
      <c r="G103" s="15" t="s">
        <v>0</v>
      </c>
      <c r="H103" s="16">
        <v>5824000</v>
      </c>
      <c r="I103" s="16">
        <v>1863876.33</v>
      </c>
      <c r="J103" s="69">
        <f t="shared" ref="J103:J104" si="17">J104</f>
        <v>7031841.4199999999</v>
      </c>
      <c r="K103" s="16">
        <f>K104</f>
        <v>5824000</v>
      </c>
      <c r="L103" s="49">
        <v>7687876.3300000001</v>
      </c>
      <c r="M103" s="49">
        <v>6128000</v>
      </c>
      <c r="N103" s="49">
        <f>N104</f>
        <v>1511020.21</v>
      </c>
      <c r="O103" s="16">
        <v>6503000</v>
      </c>
      <c r="P103" s="16">
        <v>0</v>
      </c>
      <c r="Q103" s="31">
        <f t="shared" ref="Q103:Q134" si="18">N103/L103*100</f>
        <v>19.654585286493546</v>
      </c>
      <c r="R103" s="46">
        <f t="shared" si="11"/>
        <v>21.488257765630898</v>
      </c>
    </row>
    <row r="104" spans="1:18" ht="48.95" customHeight="1" x14ac:dyDescent="0.2">
      <c r="A104" s="8" t="s">
        <v>44</v>
      </c>
      <c r="B104" s="3" t="s">
        <v>37</v>
      </c>
      <c r="C104" s="3" t="s">
        <v>27</v>
      </c>
      <c r="D104" s="3" t="s">
        <v>28</v>
      </c>
      <c r="E104" s="3" t="s">
        <v>29</v>
      </c>
      <c r="F104" s="3" t="s">
        <v>107</v>
      </c>
      <c r="G104" s="3" t="s">
        <v>45</v>
      </c>
      <c r="H104" s="10">
        <v>5824000</v>
      </c>
      <c r="I104" s="10">
        <v>1863876.33</v>
      </c>
      <c r="J104" s="63">
        <f t="shared" si="17"/>
        <v>7031841.4199999999</v>
      </c>
      <c r="K104" s="10">
        <f>K105</f>
        <v>5824000</v>
      </c>
      <c r="L104" s="50">
        <v>7687876.3300000001</v>
      </c>
      <c r="M104" s="50">
        <v>6128000</v>
      </c>
      <c r="N104" s="50">
        <f>N105</f>
        <v>1511020.21</v>
      </c>
      <c r="O104" s="10">
        <v>6503000</v>
      </c>
      <c r="P104" s="10">
        <v>0</v>
      </c>
      <c r="Q104" s="32">
        <f t="shared" si="18"/>
        <v>19.654585286493546</v>
      </c>
      <c r="R104" s="46">
        <f t="shared" si="11"/>
        <v>21.488257765630898</v>
      </c>
    </row>
    <row r="105" spans="1:18" ht="60.75" customHeight="1" x14ac:dyDescent="0.2">
      <c r="A105" s="8" t="s">
        <v>46</v>
      </c>
      <c r="B105" s="3" t="s">
        <v>37</v>
      </c>
      <c r="C105" s="3" t="s">
        <v>27</v>
      </c>
      <c r="D105" s="3" t="s">
        <v>28</v>
      </c>
      <c r="E105" s="3" t="s">
        <v>29</v>
      </c>
      <c r="F105" s="3" t="s">
        <v>107</v>
      </c>
      <c r="G105" s="3" t="s">
        <v>47</v>
      </c>
      <c r="H105" s="10">
        <v>5824000</v>
      </c>
      <c r="I105" s="10">
        <v>1863876.33</v>
      </c>
      <c r="J105" s="63">
        <v>7031841.4199999999</v>
      </c>
      <c r="K105" s="10">
        <v>5824000</v>
      </c>
      <c r="L105" s="50">
        <v>7687876.3300000001</v>
      </c>
      <c r="M105" s="50">
        <v>6128000</v>
      </c>
      <c r="N105" s="50">
        <v>1511020.21</v>
      </c>
      <c r="O105" s="10">
        <v>6503000</v>
      </c>
      <c r="P105" s="10">
        <v>0</v>
      </c>
      <c r="Q105" s="32">
        <f t="shared" si="18"/>
        <v>19.654585286493546</v>
      </c>
      <c r="R105" s="46">
        <f t="shared" si="11"/>
        <v>21.488257765630898</v>
      </c>
    </row>
    <row r="106" spans="1:18" ht="144.4" customHeight="1" x14ac:dyDescent="0.2">
      <c r="A106" s="13" t="s">
        <v>108</v>
      </c>
      <c r="B106" s="14" t="s">
        <v>37</v>
      </c>
      <c r="C106" s="14" t="s">
        <v>27</v>
      </c>
      <c r="D106" s="14" t="s">
        <v>28</v>
      </c>
      <c r="E106" s="14" t="s">
        <v>29</v>
      </c>
      <c r="F106" s="14" t="s">
        <v>109</v>
      </c>
      <c r="G106" s="15" t="s">
        <v>0</v>
      </c>
      <c r="H106" s="16">
        <v>602094.6</v>
      </c>
      <c r="I106" s="16">
        <v>0</v>
      </c>
      <c r="J106" s="69">
        <f>J107</f>
        <v>200698.2</v>
      </c>
      <c r="K106" s="16">
        <v>602094.6</v>
      </c>
      <c r="L106" s="49">
        <v>1259743.6499999999</v>
      </c>
      <c r="M106" s="49">
        <v>602094.6</v>
      </c>
      <c r="N106" s="49">
        <f>N108</f>
        <v>946525.07</v>
      </c>
      <c r="O106" s="16">
        <v>602094.6</v>
      </c>
      <c r="P106" s="16">
        <v>0</v>
      </c>
      <c r="Q106" s="31">
        <f>N106/L106*100</f>
        <v>75.136323965594116</v>
      </c>
      <c r="R106" s="46">
        <f>N106/J106*100</f>
        <v>471.61612311420828</v>
      </c>
    </row>
    <row r="107" spans="1:18" ht="15" customHeight="1" x14ac:dyDescent="0.2">
      <c r="A107" s="8" t="s">
        <v>88</v>
      </c>
      <c r="B107" s="3" t="s">
        <v>37</v>
      </c>
      <c r="C107" s="3" t="s">
        <v>27</v>
      </c>
      <c r="D107" s="3" t="s">
        <v>28</v>
      </c>
      <c r="E107" s="3" t="s">
        <v>29</v>
      </c>
      <c r="F107" s="3" t="s">
        <v>109</v>
      </c>
      <c r="G107" s="3" t="s">
        <v>89</v>
      </c>
      <c r="H107" s="10">
        <v>602094.6</v>
      </c>
      <c r="I107" s="10">
        <v>0</v>
      </c>
      <c r="J107" s="63">
        <f>J108</f>
        <v>200698.2</v>
      </c>
      <c r="K107" s="10">
        <v>602094.6</v>
      </c>
      <c r="L107" s="50">
        <v>1259743.6499999999</v>
      </c>
      <c r="M107" s="50">
        <v>602094.6</v>
      </c>
      <c r="N107" s="50">
        <v>946525.07</v>
      </c>
      <c r="O107" s="10">
        <v>602094.6</v>
      </c>
      <c r="P107" s="10">
        <v>0</v>
      </c>
      <c r="Q107" s="31">
        <f t="shared" si="18"/>
        <v>75.136323965594116</v>
      </c>
      <c r="R107" s="46">
        <f t="shared" si="11"/>
        <v>471.61612311420828</v>
      </c>
    </row>
    <row r="108" spans="1:18" ht="96.6" customHeight="1" x14ac:dyDescent="0.2">
      <c r="A108" s="8" t="s">
        <v>110</v>
      </c>
      <c r="B108" s="3" t="s">
        <v>37</v>
      </c>
      <c r="C108" s="3" t="s">
        <v>27</v>
      </c>
      <c r="D108" s="3" t="s">
        <v>28</v>
      </c>
      <c r="E108" s="3" t="s">
        <v>29</v>
      </c>
      <c r="F108" s="3" t="s">
        <v>109</v>
      </c>
      <c r="G108" s="3" t="s">
        <v>111</v>
      </c>
      <c r="H108" s="10">
        <v>602094.6</v>
      </c>
      <c r="I108" s="10">
        <v>0</v>
      </c>
      <c r="J108" s="63">
        <v>200698.2</v>
      </c>
      <c r="K108" s="10">
        <v>602094.6</v>
      </c>
      <c r="L108" s="50">
        <v>1259743.6499999999</v>
      </c>
      <c r="M108" s="50">
        <v>602094.6</v>
      </c>
      <c r="N108" s="50">
        <v>946525.07</v>
      </c>
      <c r="O108" s="10">
        <v>602094.6</v>
      </c>
      <c r="P108" s="10">
        <v>0</v>
      </c>
      <c r="Q108" s="31">
        <f t="shared" si="18"/>
        <v>75.136323965594116</v>
      </c>
      <c r="R108" s="46">
        <f t="shared" si="11"/>
        <v>471.61612311420828</v>
      </c>
    </row>
    <row r="109" spans="1:18" ht="32.25" customHeight="1" x14ac:dyDescent="0.2">
      <c r="A109" s="13" t="s">
        <v>112</v>
      </c>
      <c r="B109" s="14" t="s">
        <v>37</v>
      </c>
      <c r="C109" s="14" t="s">
        <v>27</v>
      </c>
      <c r="D109" s="14" t="s">
        <v>28</v>
      </c>
      <c r="E109" s="14" t="s">
        <v>29</v>
      </c>
      <c r="F109" s="14" t="s">
        <v>113</v>
      </c>
      <c r="G109" s="15" t="s">
        <v>0</v>
      </c>
      <c r="H109" s="16">
        <v>22500</v>
      </c>
      <c r="I109" s="16">
        <v>0</v>
      </c>
      <c r="J109" s="49"/>
      <c r="K109" s="16">
        <v>22500</v>
      </c>
      <c r="L109" s="49">
        <v>1000</v>
      </c>
      <c r="M109" s="49">
        <v>0</v>
      </c>
      <c r="N109" s="49">
        <v>0</v>
      </c>
      <c r="O109" s="16">
        <v>0</v>
      </c>
      <c r="P109" s="16">
        <v>0</v>
      </c>
      <c r="Q109" s="31">
        <f t="shared" si="18"/>
        <v>0</v>
      </c>
      <c r="R109" s="46" t="e">
        <f t="shared" si="11"/>
        <v>#DIV/0!</v>
      </c>
    </row>
    <row r="110" spans="1:18" ht="48.95" customHeight="1" x14ac:dyDescent="0.2">
      <c r="A110" s="8" t="s">
        <v>44</v>
      </c>
      <c r="B110" s="3" t="s">
        <v>37</v>
      </c>
      <c r="C110" s="3" t="s">
        <v>27</v>
      </c>
      <c r="D110" s="3" t="s">
        <v>28</v>
      </c>
      <c r="E110" s="3" t="s">
        <v>29</v>
      </c>
      <c r="F110" s="3" t="s">
        <v>113</v>
      </c>
      <c r="G110" s="3" t="s">
        <v>45</v>
      </c>
      <c r="H110" s="10">
        <v>22500</v>
      </c>
      <c r="I110" s="10">
        <v>0</v>
      </c>
      <c r="J110" s="50"/>
      <c r="K110" s="10">
        <v>22500</v>
      </c>
      <c r="L110" s="50">
        <v>1000</v>
      </c>
      <c r="M110" s="50">
        <v>0</v>
      </c>
      <c r="N110" s="50">
        <v>0</v>
      </c>
      <c r="O110" s="10">
        <v>0</v>
      </c>
      <c r="P110" s="10">
        <v>0</v>
      </c>
      <c r="Q110" s="32">
        <f t="shared" si="18"/>
        <v>0</v>
      </c>
      <c r="R110" s="46" t="e">
        <f t="shared" si="11"/>
        <v>#DIV/0!</v>
      </c>
    </row>
    <row r="111" spans="1:18" ht="64.5" customHeight="1" x14ac:dyDescent="0.2">
      <c r="A111" s="8" t="s">
        <v>46</v>
      </c>
      <c r="B111" s="3" t="s">
        <v>37</v>
      </c>
      <c r="C111" s="3" t="s">
        <v>27</v>
      </c>
      <c r="D111" s="3" t="s">
        <v>28</v>
      </c>
      <c r="E111" s="3" t="s">
        <v>29</v>
      </c>
      <c r="F111" s="3" t="s">
        <v>113</v>
      </c>
      <c r="G111" s="3" t="s">
        <v>47</v>
      </c>
      <c r="H111" s="10">
        <v>22500</v>
      </c>
      <c r="I111" s="10">
        <v>0</v>
      </c>
      <c r="J111" s="50"/>
      <c r="K111" s="10">
        <v>22500</v>
      </c>
      <c r="L111" s="50">
        <v>1000</v>
      </c>
      <c r="M111" s="50">
        <v>0</v>
      </c>
      <c r="N111" s="50">
        <v>0</v>
      </c>
      <c r="O111" s="10">
        <v>0</v>
      </c>
      <c r="P111" s="10">
        <v>0</v>
      </c>
      <c r="Q111" s="32">
        <f t="shared" si="18"/>
        <v>0</v>
      </c>
      <c r="R111" s="46" t="e">
        <f t="shared" si="11"/>
        <v>#DIV/0!</v>
      </c>
    </row>
    <row r="112" spans="1:18" ht="32.25" customHeight="1" x14ac:dyDescent="0.2">
      <c r="A112" s="13" t="s">
        <v>114</v>
      </c>
      <c r="B112" s="14" t="s">
        <v>37</v>
      </c>
      <c r="C112" s="14" t="s">
        <v>27</v>
      </c>
      <c r="D112" s="14" t="s">
        <v>28</v>
      </c>
      <c r="E112" s="14" t="s">
        <v>29</v>
      </c>
      <c r="F112" s="14" t="s">
        <v>115</v>
      </c>
      <c r="G112" s="15" t="s">
        <v>0</v>
      </c>
      <c r="H112" s="16">
        <v>0</v>
      </c>
      <c r="I112" s="16">
        <v>7500</v>
      </c>
      <c r="J112" s="49"/>
      <c r="K112" s="16"/>
      <c r="L112" s="49">
        <v>7500</v>
      </c>
      <c r="M112" s="49">
        <v>0</v>
      </c>
      <c r="N112" s="49">
        <v>0</v>
      </c>
      <c r="O112" s="16">
        <v>0</v>
      </c>
      <c r="P112" s="16">
        <v>0</v>
      </c>
      <c r="Q112" s="31">
        <f t="shared" si="18"/>
        <v>0</v>
      </c>
      <c r="R112" s="46" t="e">
        <f t="shared" si="11"/>
        <v>#DIV/0!</v>
      </c>
    </row>
    <row r="113" spans="1:18" ht="48.95" customHeight="1" x14ac:dyDescent="0.2">
      <c r="A113" s="8" t="s">
        <v>44</v>
      </c>
      <c r="B113" s="3" t="s">
        <v>37</v>
      </c>
      <c r="C113" s="3" t="s">
        <v>27</v>
      </c>
      <c r="D113" s="3" t="s">
        <v>28</v>
      </c>
      <c r="E113" s="3" t="s">
        <v>29</v>
      </c>
      <c r="F113" s="3" t="s">
        <v>115</v>
      </c>
      <c r="G113" s="3" t="s">
        <v>45</v>
      </c>
      <c r="H113" s="10">
        <v>0</v>
      </c>
      <c r="I113" s="10">
        <v>7500</v>
      </c>
      <c r="J113" s="50"/>
      <c r="K113" s="10"/>
      <c r="L113" s="50">
        <v>7500</v>
      </c>
      <c r="M113" s="50">
        <v>0</v>
      </c>
      <c r="N113" s="50">
        <v>0</v>
      </c>
      <c r="O113" s="10">
        <v>0</v>
      </c>
      <c r="P113" s="10">
        <v>0</v>
      </c>
      <c r="Q113" s="32">
        <f t="shared" si="18"/>
        <v>0</v>
      </c>
      <c r="R113" s="46" t="e">
        <f t="shared" si="11"/>
        <v>#DIV/0!</v>
      </c>
    </row>
    <row r="114" spans="1:18" ht="64.5" customHeight="1" x14ac:dyDescent="0.2">
      <c r="A114" s="8" t="s">
        <v>46</v>
      </c>
      <c r="B114" s="3" t="s">
        <v>37</v>
      </c>
      <c r="C114" s="3" t="s">
        <v>27</v>
      </c>
      <c r="D114" s="3" t="s">
        <v>28</v>
      </c>
      <c r="E114" s="3" t="s">
        <v>29</v>
      </c>
      <c r="F114" s="3" t="s">
        <v>115</v>
      </c>
      <c r="G114" s="3" t="s">
        <v>47</v>
      </c>
      <c r="H114" s="10">
        <v>0</v>
      </c>
      <c r="I114" s="10">
        <v>7500</v>
      </c>
      <c r="J114" s="50"/>
      <c r="K114" s="10"/>
      <c r="L114" s="50">
        <v>7500</v>
      </c>
      <c r="M114" s="50">
        <v>0</v>
      </c>
      <c r="N114" s="50">
        <v>0</v>
      </c>
      <c r="O114" s="10">
        <v>0</v>
      </c>
      <c r="P114" s="10">
        <v>0</v>
      </c>
      <c r="Q114" s="32">
        <f t="shared" si="18"/>
        <v>0</v>
      </c>
      <c r="R114" s="46" t="e">
        <f t="shared" si="11"/>
        <v>#DIV/0!</v>
      </c>
    </row>
    <row r="115" spans="1:18" ht="98.25" customHeight="1" x14ac:dyDescent="0.2">
      <c r="A115" s="13" t="s">
        <v>116</v>
      </c>
      <c r="B115" s="14" t="s">
        <v>37</v>
      </c>
      <c r="C115" s="14" t="s">
        <v>27</v>
      </c>
      <c r="D115" s="14" t="s">
        <v>28</v>
      </c>
      <c r="E115" s="14" t="s">
        <v>29</v>
      </c>
      <c r="F115" s="14" t="s">
        <v>117</v>
      </c>
      <c r="G115" s="15" t="s">
        <v>0</v>
      </c>
      <c r="H115" s="16">
        <v>8000</v>
      </c>
      <c r="I115" s="16">
        <v>0</v>
      </c>
      <c r="J115" s="62">
        <f>J116</f>
        <v>6974.48</v>
      </c>
      <c r="K115" s="16">
        <v>8000</v>
      </c>
      <c r="L115" s="49">
        <v>8000</v>
      </c>
      <c r="M115" s="49">
        <v>0</v>
      </c>
      <c r="N115" s="49">
        <f>N116</f>
        <v>4561.13</v>
      </c>
      <c r="O115" s="16">
        <v>0</v>
      </c>
      <c r="P115" s="16">
        <v>0</v>
      </c>
      <c r="Q115" s="31">
        <f t="shared" si="18"/>
        <v>57.014125000000007</v>
      </c>
      <c r="R115" s="46">
        <f t="shared" si="11"/>
        <v>65.397420309471116</v>
      </c>
    </row>
    <row r="116" spans="1:18" ht="48.95" customHeight="1" x14ac:dyDescent="0.2">
      <c r="A116" s="8" t="s">
        <v>44</v>
      </c>
      <c r="B116" s="3" t="s">
        <v>37</v>
      </c>
      <c r="C116" s="3" t="s">
        <v>27</v>
      </c>
      <c r="D116" s="3" t="s">
        <v>28</v>
      </c>
      <c r="E116" s="3" t="s">
        <v>29</v>
      </c>
      <c r="F116" s="3" t="s">
        <v>117</v>
      </c>
      <c r="G116" s="3" t="s">
        <v>45</v>
      </c>
      <c r="H116" s="10">
        <v>8000</v>
      </c>
      <c r="I116" s="10">
        <v>0</v>
      </c>
      <c r="J116" s="64">
        <f>J117</f>
        <v>6974.48</v>
      </c>
      <c r="K116" s="10">
        <v>8000</v>
      </c>
      <c r="L116" s="50">
        <v>8000</v>
      </c>
      <c r="M116" s="50">
        <v>0</v>
      </c>
      <c r="N116" s="50">
        <f>N117</f>
        <v>4561.13</v>
      </c>
      <c r="O116" s="10">
        <v>0</v>
      </c>
      <c r="P116" s="10">
        <v>0</v>
      </c>
      <c r="Q116" s="32">
        <f t="shared" si="18"/>
        <v>57.014125000000007</v>
      </c>
      <c r="R116" s="46">
        <f t="shared" si="11"/>
        <v>65.397420309471116</v>
      </c>
    </row>
    <row r="117" spans="1:18" ht="64.5" customHeight="1" x14ac:dyDescent="0.2">
      <c r="A117" s="8" t="s">
        <v>46</v>
      </c>
      <c r="B117" s="3" t="s">
        <v>37</v>
      </c>
      <c r="C117" s="3" t="s">
        <v>27</v>
      </c>
      <c r="D117" s="3" t="s">
        <v>28</v>
      </c>
      <c r="E117" s="3" t="s">
        <v>29</v>
      </c>
      <c r="F117" s="3" t="s">
        <v>117</v>
      </c>
      <c r="G117" s="3" t="s">
        <v>47</v>
      </c>
      <c r="H117" s="10">
        <v>8000</v>
      </c>
      <c r="I117" s="10">
        <v>0</v>
      </c>
      <c r="J117" s="64">
        <v>6974.48</v>
      </c>
      <c r="K117" s="10">
        <v>8000</v>
      </c>
      <c r="L117" s="50">
        <v>8000</v>
      </c>
      <c r="M117" s="50">
        <v>0</v>
      </c>
      <c r="N117" s="50">
        <v>4561.13</v>
      </c>
      <c r="O117" s="10">
        <v>0</v>
      </c>
      <c r="P117" s="10">
        <v>0</v>
      </c>
      <c r="Q117" s="32">
        <f t="shared" si="18"/>
        <v>57.014125000000007</v>
      </c>
      <c r="R117" s="46">
        <f t="shared" si="11"/>
        <v>65.397420309471116</v>
      </c>
    </row>
    <row r="118" spans="1:18" ht="46.5" customHeight="1" x14ac:dyDescent="0.2">
      <c r="A118" s="13" t="s">
        <v>118</v>
      </c>
      <c r="B118" s="14" t="s">
        <v>37</v>
      </c>
      <c r="C118" s="14" t="s">
        <v>27</v>
      </c>
      <c r="D118" s="14" t="s">
        <v>28</v>
      </c>
      <c r="E118" s="14" t="s">
        <v>29</v>
      </c>
      <c r="F118" s="14" t="s">
        <v>119</v>
      </c>
      <c r="G118" s="15" t="s">
        <v>0</v>
      </c>
      <c r="H118" s="16">
        <v>0</v>
      </c>
      <c r="I118" s="16">
        <v>175420</v>
      </c>
      <c r="J118" s="62">
        <f>J119</f>
        <v>11333.96</v>
      </c>
      <c r="K118" s="16"/>
      <c r="L118" s="49">
        <v>185250.13</v>
      </c>
      <c r="M118" s="49">
        <v>0</v>
      </c>
      <c r="N118" s="49">
        <v>185250.13</v>
      </c>
      <c r="O118" s="16">
        <v>0</v>
      </c>
      <c r="P118" s="16">
        <v>0</v>
      </c>
      <c r="Q118" s="31">
        <f t="shared" si="18"/>
        <v>100</v>
      </c>
      <c r="R118" s="46">
        <f t="shared" si="11"/>
        <v>1634.4695940342124</v>
      </c>
    </row>
    <row r="119" spans="1:18" ht="48.95" customHeight="1" x14ac:dyDescent="0.2">
      <c r="A119" s="8" t="s">
        <v>44</v>
      </c>
      <c r="B119" s="3" t="s">
        <v>37</v>
      </c>
      <c r="C119" s="3" t="s">
        <v>27</v>
      </c>
      <c r="D119" s="3" t="s">
        <v>28</v>
      </c>
      <c r="E119" s="3" t="s">
        <v>29</v>
      </c>
      <c r="F119" s="3" t="s">
        <v>119</v>
      </c>
      <c r="G119" s="3" t="s">
        <v>45</v>
      </c>
      <c r="H119" s="10">
        <v>0</v>
      </c>
      <c r="I119" s="10">
        <v>175420</v>
      </c>
      <c r="J119" s="64">
        <f>J120</f>
        <v>11333.96</v>
      </c>
      <c r="K119" s="10"/>
      <c r="L119" s="50">
        <v>185250.13</v>
      </c>
      <c r="M119" s="50">
        <v>0</v>
      </c>
      <c r="N119" s="50">
        <v>185250.13</v>
      </c>
      <c r="O119" s="10">
        <v>0</v>
      </c>
      <c r="P119" s="10">
        <v>0</v>
      </c>
      <c r="Q119" s="32">
        <f t="shared" si="18"/>
        <v>100</v>
      </c>
      <c r="R119" s="46">
        <f t="shared" si="11"/>
        <v>1634.4695940342124</v>
      </c>
    </row>
    <row r="120" spans="1:18" ht="64.5" customHeight="1" x14ac:dyDescent="0.2">
      <c r="A120" s="8" t="s">
        <v>46</v>
      </c>
      <c r="B120" s="3" t="s">
        <v>37</v>
      </c>
      <c r="C120" s="3" t="s">
        <v>27</v>
      </c>
      <c r="D120" s="3" t="s">
        <v>28</v>
      </c>
      <c r="E120" s="3" t="s">
        <v>29</v>
      </c>
      <c r="F120" s="3" t="s">
        <v>119</v>
      </c>
      <c r="G120" s="3" t="s">
        <v>47</v>
      </c>
      <c r="H120" s="10">
        <v>0</v>
      </c>
      <c r="I120" s="10">
        <v>175420</v>
      </c>
      <c r="J120" s="64">
        <v>11333.96</v>
      </c>
      <c r="K120" s="10"/>
      <c r="L120" s="50">
        <v>185250.13</v>
      </c>
      <c r="M120" s="50">
        <v>0</v>
      </c>
      <c r="N120" s="50">
        <v>185250.13</v>
      </c>
      <c r="O120" s="10">
        <v>0</v>
      </c>
      <c r="P120" s="10">
        <v>0</v>
      </c>
      <c r="Q120" s="32">
        <f t="shared" si="18"/>
        <v>100</v>
      </c>
      <c r="R120" s="46">
        <f t="shared" si="11"/>
        <v>1634.4695940342124</v>
      </c>
    </row>
    <row r="121" spans="1:18" ht="32.25" customHeight="1" x14ac:dyDescent="0.2">
      <c r="A121" s="13" t="s">
        <v>120</v>
      </c>
      <c r="B121" s="14" t="s">
        <v>37</v>
      </c>
      <c r="C121" s="14" t="s">
        <v>27</v>
      </c>
      <c r="D121" s="14" t="s">
        <v>28</v>
      </c>
      <c r="E121" s="14" t="s">
        <v>29</v>
      </c>
      <c r="F121" s="14" t="s">
        <v>121</v>
      </c>
      <c r="G121" s="15" t="s">
        <v>0</v>
      </c>
      <c r="H121" s="16">
        <v>30000</v>
      </c>
      <c r="I121" s="16">
        <v>0</v>
      </c>
      <c r="J121" s="62">
        <f>J124+J122</f>
        <v>22611.5</v>
      </c>
      <c r="K121" s="16">
        <v>30000</v>
      </c>
      <c r="L121" s="49">
        <v>0</v>
      </c>
      <c r="M121" s="49">
        <v>0</v>
      </c>
      <c r="N121" s="49">
        <v>0</v>
      </c>
      <c r="O121" s="16">
        <v>0</v>
      </c>
      <c r="P121" s="16">
        <v>0</v>
      </c>
      <c r="Q121" s="31" t="e">
        <f t="shared" si="18"/>
        <v>#DIV/0!</v>
      </c>
      <c r="R121" s="46">
        <f t="shared" si="11"/>
        <v>0</v>
      </c>
    </row>
    <row r="122" spans="1:18" ht="127.9" customHeight="1" x14ac:dyDescent="0.2">
      <c r="A122" s="8" t="s">
        <v>40</v>
      </c>
      <c r="B122" s="3" t="s">
        <v>37</v>
      </c>
      <c r="C122" s="3" t="s">
        <v>27</v>
      </c>
      <c r="D122" s="3" t="s">
        <v>28</v>
      </c>
      <c r="E122" s="3" t="s">
        <v>29</v>
      </c>
      <c r="F122" s="3" t="s">
        <v>121</v>
      </c>
      <c r="G122" s="3" t="s">
        <v>41</v>
      </c>
      <c r="H122" s="10">
        <v>6000</v>
      </c>
      <c r="I122" s="10">
        <v>0</v>
      </c>
      <c r="J122" s="64">
        <f>J123</f>
        <v>6600</v>
      </c>
      <c r="K122" s="10">
        <v>6000</v>
      </c>
      <c r="L122" s="50">
        <v>0</v>
      </c>
      <c r="M122" s="50">
        <v>0</v>
      </c>
      <c r="N122" s="50">
        <v>0</v>
      </c>
      <c r="O122" s="10">
        <v>0</v>
      </c>
      <c r="P122" s="10">
        <v>0</v>
      </c>
      <c r="Q122" s="32" t="e">
        <f t="shared" si="18"/>
        <v>#DIV/0!</v>
      </c>
      <c r="R122" s="46">
        <f t="shared" si="11"/>
        <v>0</v>
      </c>
    </row>
    <row r="123" spans="1:18" ht="48.95" customHeight="1" x14ac:dyDescent="0.2">
      <c r="A123" s="8" t="s">
        <v>42</v>
      </c>
      <c r="B123" s="3" t="s">
        <v>37</v>
      </c>
      <c r="C123" s="3" t="s">
        <v>27</v>
      </c>
      <c r="D123" s="3" t="s">
        <v>28</v>
      </c>
      <c r="E123" s="3" t="s">
        <v>29</v>
      </c>
      <c r="F123" s="3" t="s">
        <v>121</v>
      </c>
      <c r="G123" s="3" t="s">
        <v>43</v>
      </c>
      <c r="H123" s="10">
        <v>6000</v>
      </c>
      <c r="I123" s="10">
        <v>0</v>
      </c>
      <c r="J123" s="64">
        <v>6600</v>
      </c>
      <c r="K123" s="10">
        <v>6000</v>
      </c>
      <c r="L123" s="50">
        <v>0</v>
      </c>
      <c r="M123" s="50">
        <v>0</v>
      </c>
      <c r="N123" s="50">
        <v>0</v>
      </c>
      <c r="O123" s="10">
        <v>0</v>
      </c>
      <c r="P123" s="10">
        <v>0</v>
      </c>
      <c r="Q123" s="32" t="e">
        <f t="shared" si="18"/>
        <v>#DIV/0!</v>
      </c>
      <c r="R123" s="46">
        <f t="shared" si="11"/>
        <v>0</v>
      </c>
    </row>
    <row r="124" spans="1:18" ht="48.95" customHeight="1" x14ac:dyDescent="0.2">
      <c r="A124" s="8" t="s">
        <v>44</v>
      </c>
      <c r="B124" s="3" t="s">
        <v>37</v>
      </c>
      <c r="C124" s="3" t="s">
        <v>27</v>
      </c>
      <c r="D124" s="3" t="s">
        <v>28</v>
      </c>
      <c r="E124" s="3" t="s">
        <v>29</v>
      </c>
      <c r="F124" s="3" t="s">
        <v>121</v>
      </c>
      <c r="G124" s="3" t="s">
        <v>45</v>
      </c>
      <c r="H124" s="10">
        <v>24000</v>
      </c>
      <c r="I124" s="10">
        <v>0</v>
      </c>
      <c r="J124" s="65">
        <f>J125</f>
        <v>16011.5</v>
      </c>
      <c r="K124" s="10">
        <v>24000</v>
      </c>
      <c r="L124" s="50">
        <v>0</v>
      </c>
      <c r="M124" s="50">
        <v>0</v>
      </c>
      <c r="N124" s="50">
        <v>0</v>
      </c>
      <c r="O124" s="10">
        <v>0</v>
      </c>
      <c r="P124" s="10">
        <v>0</v>
      </c>
      <c r="Q124" s="32" t="e">
        <f t="shared" si="18"/>
        <v>#DIV/0!</v>
      </c>
      <c r="R124" s="46">
        <f t="shared" si="11"/>
        <v>0</v>
      </c>
    </row>
    <row r="125" spans="1:18" ht="64.5" customHeight="1" x14ac:dyDescent="0.2">
      <c r="A125" s="8" t="s">
        <v>46</v>
      </c>
      <c r="B125" s="3" t="s">
        <v>37</v>
      </c>
      <c r="C125" s="3" t="s">
        <v>27</v>
      </c>
      <c r="D125" s="3" t="s">
        <v>28</v>
      </c>
      <c r="E125" s="3" t="s">
        <v>29</v>
      </c>
      <c r="F125" s="3" t="s">
        <v>121</v>
      </c>
      <c r="G125" s="3" t="s">
        <v>47</v>
      </c>
      <c r="H125" s="10">
        <v>24000</v>
      </c>
      <c r="I125" s="10">
        <v>0</v>
      </c>
      <c r="J125" s="65">
        <v>16011.5</v>
      </c>
      <c r="K125" s="10">
        <v>24000</v>
      </c>
      <c r="L125" s="50">
        <v>0</v>
      </c>
      <c r="M125" s="50">
        <v>0</v>
      </c>
      <c r="N125" s="50">
        <v>0</v>
      </c>
      <c r="O125" s="10">
        <v>0</v>
      </c>
      <c r="P125" s="10">
        <v>0</v>
      </c>
      <c r="Q125" s="32" t="e">
        <f t="shared" si="18"/>
        <v>#DIV/0!</v>
      </c>
      <c r="R125" s="46">
        <f t="shared" si="11"/>
        <v>0</v>
      </c>
    </row>
    <row r="126" spans="1:18" ht="48.95" customHeight="1" x14ac:dyDescent="0.2">
      <c r="A126" s="13" t="s">
        <v>122</v>
      </c>
      <c r="B126" s="14" t="s">
        <v>37</v>
      </c>
      <c r="C126" s="14" t="s">
        <v>27</v>
      </c>
      <c r="D126" s="14" t="s">
        <v>28</v>
      </c>
      <c r="E126" s="14" t="s">
        <v>29</v>
      </c>
      <c r="F126" s="14" t="s">
        <v>123</v>
      </c>
      <c r="G126" s="15" t="s">
        <v>0</v>
      </c>
      <c r="H126" s="16">
        <v>1080500</v>
      </c>
      <c r="I126" s="16">
        <v>0</v>
      </c>
      <c r="J126" s="62">
        <f t="shared" ref="J126:J127" si="19">J127</f>
        <v>853552.64000000001</v>
      </c>
      <c r="K126" s="16">
        <v>1080500</v>
      </c>
      <c r="L126" s="49">
        <v>1080500</v>
      </c>
      <c r="M126" s="49">
        <v>1080500</v>
      </c>
      <c r="N126" s="49">
        <f>N127</f>
        <v>964354.52</v>
      </c>
      <c r="O126" s="16">
        <v>1080500</v>
      </c>
      <c r="P126" s="16">
        <v>0</v>
      </c>
      <c r="Q126" s="31">
        <f t="shared" si="18"/>
        <v>89.250765386395187</v>
      </c>
      <c r="R126" s="46">
        <f t="shared" si="11"/>
        <v>112.98125912890387</v>
      </c>
    </row>
    <row r="127" spans="1:18" ht="32.25" customHeight="1" x14ac:dyDescent="0.2">
      <c r="A127" s="8" t="s">
        <v>54</v>
      </c>
      <c r="B127" s="3" t="s">
        <v>37</v>
      </c>
      <c r="C127" s="3" t="s">
        <v>27</v>
      </c>
      <c r="D127" s="3" t="s">
        <v>28</v>
      </c>
      <c r="E127" s="3" t="s">
        <v>29</v>
      </c>
      <c r="F127" s="3" t="s">
        <v>123</v>
      </c>
      <c r="G127" s="3" t="s">
        <v>55</v>
      </c>
      <c r="H127" s="10">
        <v>1080500</v>
      </c>
      <c r="I127" s="10">
        <v>0</v>
      </c>
      <c r="J127" s="65">
        <f t="shared" si="19"/>
        <v>853552.64000000001</v>
      </c>
      <c r="K127" s="10">
        <v>1080500</v>
      </c>
      <c r="L127" s="50">
        <v>1080500</v>
      </c>
      <c r="M127" s="50">
        <v>1080500</v>
      </c>
      <c r="N127" s="50">
        <f>N128</f>
        <v>964354.52</v>
      </c>
      <c r="O127" s="10">
        <v>1080500</v>
      </c>
      <c r="P127" s="10">
        <v>0</v>
      </c>
      <c r="Q127" s="32">
        <f t="shared" si="18"/>
        <v>89.250765386395187</v>
      </c>
      <c r="R127" s="46">
        <f t="shared" si="11"/>
        <v>112.98125912890387</v>
      </c>
    </row>
    <row r="128" spans="1:18" ht="32.25" customHeight="1" x14ac:dyDescent="0.2">
      <c r="A128" s="8" t="s">
        <v>72</v>
      </c>
      <c r="B128" s="3" t="s">
        <v>37</v>
      </c>
      <c r="C128" s="3" t="s">
        <v>27</v>
      </c>
      <c r="D128" s="3" t="s">
        <v>28</v>
      </c>
      <c r="E128" s="3" t="s">
        <v>29</v>
      </c>
      <c r="F128" s="3" t="s">
        <v>123</v>
      </c>
      <c r="G128" s="3" t="s">
        <v>73</v>
      </c>
      <c r="H128" s="10">
        <v>1080500</v>
      </c>
      <c r="I128" s="10">
        <v>0</v>
      </c>
      <c r="J128" s="65">
        <v>853552.64000000001</v>
      </c>
      <c r="K128" s="10">
        <v>1080500</v>
      </c>
      <c r="L128" s="50">
        <v>1080500</v>
      </c>
      <c r="M128" s="50">
        <v>1080500</v>
      </c>
      <c r="N128" s="50">
        <v>964354.52</v>
      </c>
      <c r="O128" s="10">
        <v>1080500</v>
      </c>
      <c r="P128" s="10">
        <v>0</v>
      </c>
      <c r="Q128" s="32">
        <f t="shared" si="18"/>
        <v>89.250765386395187</v>
      </c>
      <c r="R128" s="46">
        <f t="shared" si="11"/>
        <v>112.98125912890387</v>
      </c>
    </row>
    <row r="129" spans="1:18" ht="32.25" customHeight="1" x14ac:dyDescent="0.2">
      <c r="A129" s="13" t="s">
        <v>126</v>
      </c>
      <c r="B129" s="14" t="s">
        <v>37</v>
      </c>
      <c r="C129" s="14" t="s">
        <v>27</v>
      </c>
      <c r="D129" s="14" t="s">
        <v>28</v>
      </c>
      <c r="E129" s="14" t="s">
        <v>29</v>
      </c>
      <c r="F129" s="14" t="s">
        <v>127</v>
      </c>
      <c r="G129" s="15" t="s">
        <v>0</v>
      </c>
      <c r="H129" s="16">
        <v>100000</v>
      </c>
      <c r="I129" s="16">
        <v>300000</v>
      </c>
      <c r="J129" s="49"/>
      <c r="K129" s="16">
        <v>100000</v>
      </c>
      <c r="L129" s="49"/>
      <c r="M129" s="49">
        <v>0</v>
      </c>
      <c r="N129" s="49">
        <v>0</v>
      </c>
      <c r="O129" s="16">
        <v>0</v>
      </c>
      <c r="P129" s="16">
        <v>0</v>
      </c>
      <c r="Q129" s="31" t="e">
        <f t="shared" si="18"/>
        <v>#DIV/0!</v>
      </c>
      <c r="R129" s="46" t="e">
        <f t="shared" si="11"/>
        <v>#DIV/0!</v>
      </c>
    </row>
    <row r="130" spans="1:18" ht="48.95" customHeight="1" x14ac:dyDescent="0.2">
      <c r="A130" s="8" t="s">
        <v>44</v>
      </c>
      <c r="B130" s="3" t="s">
        <v>37</v>
      </c>
      <c r="C130" s="3" t="s">
        <v>27</v>
      </c>
      <c r="D130" s="3" t="s">
        <v>28</v>
      </c>
      <c r="E130" s="3" t="s">
        <v>29</v>
      </c>
      <c r="F130" s="3" t="s">
        <v>127</v>
      </c>
      <c r="G130" s="3" t="s">
        <v>45</v>
      </c>
      <c r="H130" s="10">
        <v>100000</v>
      </c>
      <c r="I130" s="10">
        <v>300000</v>
      </c>
      <c r="J130" s="50"/>
      <c r="K130" s="10">
        <v>100000</v>
      </c>
      <c r="L130" s="50"/>
      <c r="M130" s="50">
        <v>0</v>
      </c>
      <c r="N130" s="50">
        <v>0</v>
      </c>
      <c r="O130" s="10">
        <v>0</v>
      </c>
      <c r="P130" s="10">
        <v>0</v>
      </c>
      <c r="Q130" s="32" t="e">
        <f t="shared" si="18"/>
        <v>#DIV/0!</v>
      </c>
      <c r="R130" s="46" t="e">
        <f t="shared" si="11"/>
        <v>#DIV/0!</v>
      </c>
    </row>
    <row r="131" spans="1:18" ht="64.5" customHeight="1" x14ac:dyDescent="0.2">
      <c r="A131" s="8" t="s">
        <v>46</v>
      </c>
      <c r="B131" s="3" t="s">
        <v>37</v>
      </c>
      <c r="C131" s="3" t="s">
        <v>27</v>
      </c>
      <c r="D131" s="3" t="s">
        <v>28</v>
      </c>
      <c r="E131" s="3" t="s">
        <v>29</v>
      </c>
      <c r="F131" s="3" t="s">
        <v>127</v>
      </c>
      <c r="G131" s="3" t="s">
        <v>47</v>
      </c>
      <c r="H131" s="10">
        <v>100000</v>
      </c>
      <c r="I131" s="10">
        <v>300000</v>
      </c>
      <c r="J131" s="50"/>
      <c r="K131" s="10">
        <v>100000</v>
      </c>
      <c r="L131" s="50"/>
      <c r="M131" s="50">
        <v>0</v>
      </c>
      <c r="N131" s="50">
        <v>0</v>
      </c>
      <c r="O131" s="10">
        <v>0</v>
      </c>
      <c r="P131" s="10">
        <v>0</v>
      </c>
      <c r="Q131" s="32" t="e">
        <f t="shared" si="18"/>
        <v>#DIV/0!</v>
      </c>
      <c r="R131" s="46" t="e">
        <f t="shared" si="11"/>
        <v>#DIV/0!</v>
      </c>
    </row>
    <row r="132" spans="1:18" ht="32.25" customHeight="1" x14ac:dyDescent="0.2">
      <c r="A132" s="13" t="s">
        <v>128</v>
      </c>
      <c r="B132" s="14" t="s">
        <v>37</v>
      </c>
      <c r="C132" s="14" t="s">
        <v>27</v>
      </c>
      <c r="D132" s="14" t="s">
        <v>28</v>
      </c>
      <c r="E132" s="14" t="s">
        <v>29</v>
      </c>
      <c r="F132" s="14" t="s">
        <v>129</v>
      </c>
      <c r="G132" s="15" t="s">
        <v>0</v>
      </c>
      <c r="H132" s="16">
        <v>100000</v>
      </c>
      <c r="I132" s="16">
        <v>0</v>
      </c>
      <c r="J132" s="70">
        <f>J133</f>
        <v>87817.8</v>
      </c>
      <c r="K132" s="16">
        <v>100000</v>
      </c>
      <c r="L132" s="49">
        <v>100349.64</v>
      </c>
      <c r="M132" s="49">
        <v>0</v>
      </c>
      <c r="N132" s="49">
        <v>100312.2</v>
      </c>
      <c r="O132" s="16">
        <v>0</v>
      </c>
      <c r="P132" s="16">
        <v>0</v>
      </c>
      <c r="Q132" s="31">
        <f t="shared" si="18"/>
        <v>99.962690449113708</v>
      </c>
      <c r="R132" s="46">
        <f t="shared" si="11"/>
        <v>114.22763949905372</v>
      </c>
    </row>
    <row r="133" spans="1:18" ht="48.95" customHeight="1" x14ac:dyDescent="0.2">
      <c r="A133" s="8" t="s">
        <v>44</v>
      </c>
      <c r="B133" s="3" t="s">
        <v>37</v>
      </c>
      <c r="C133" s="3" t="s">
        <v>27</v>
      </c>
      <c r="D133" s="3" t="s">
        <v>28</v>
      </c>
      <c r="E133" s="3" t="s">
        <v>29</v>
      </c>
      <c r="F133" s="3" t="s">
        <v>129</v>
      </c>
      <c r="G133" s="3" t="s">
        <v>45</v>
      </c>
      <c r="H133" s="10">
        <v>100000</v>
      </c>
      <c r="I133" s="10">
        <v>0</v>
      </c>
      <c r="J133" s="71">
        <f>J134</f>
        <v>87817.8</v>
      </c>
      <c r="K133" s="10">
        <v>100000</v>
      </c>
      <c r="L133" s="50">
        <v>100349.64</v>
      </c>
      <c r="M133" s="50">
        <v>0</v>
      </c>
      <c r="N133" s="50">
        <v>100312.2</v>
      </c>
      <c r="O133" s="10">
        <v>0</v>
      </c>
      <c r="P133" s="10">
        <v>0</v>
      </c>
      <c r="Q133" s="32">
        <f t="shared" si="18"/>
        <v>99.962690449113708</v>
      </c>
      <c r="R133" s="46">
        <f t="shared" si="11"/>
        <v>114.22763949905372</v>
      </c>
    </row>
    <row r="134" spans="1:18" ht="64.5" customHeight="1" x14ac:dyDescent="0.2">
      <c r="A134" s="8" t="s">
        <v>46</v>
      </c>
      <c r="B134" s="3" t="s">
        <v>37</v>
      </c>
      <c r="C134" s="3" t="s">
        <v>27</v>
      </c>
      <c r="D134" s="3" t="s">
        <v>28</v>
      </c>
      <c r="E134" s="3" t="s">
        <v>29</v>
      </c>
      <c r="F134" s="3" t="s">
        <v>129</v>
      </c>
      <c r="G134" s="3" t="s">
        <v>47</v>
      </c>
      <c r="H134" s="10">
        <v>100000</v>
      </c>
      <c r="I134" s="10">
        <v>0</v>
      </c>
      <c r="J134" s="63">
        <v>87817.8</v>
      </c>
      <c r="K134" s="10">
        <v>100000</v>
      </c>
      <c r="L134" s="50">
        <v>100349.64</v>
      </c>
      <c r="M134" s="50">
        <v>0</v>
      </c>
      <c r="N134" s="50">
        <v>100312.2</v>
      </c>
      <c r="O134" s="10">
        <v>0</v>
      </c>
      <c r="P134" s="10">
        <v>0</v>
      </c>
      <c r="Q134" s="32">
        <f t="shared" si="18"/>
        <v>99.962690449113708</v>
      </c>
      <c r="R134" s="46">
        <f t="shared" si="11"/>
        <v>114.22763949905372</v>
      </c>
    </row>
    <row r="135" spans="1:18" ht="39" customHeight="1" x14ac:dyDescent="0.2">
      <c r="A135" s="13" t="s">
        <v>130</v>
      </c>
      <c r="B135" s="14" t="s">
        <v>37</v>
      </c>
      <c r="C135" s="14" t="s">
        <v>27</v>
      </c>
      <c r="D135" s="14" t="s">
        <v>28</v>
      </c>
      <c r="E135" s="14" t="s">
        <v>29</v>
      </c>
      <c r="F135" s="14" t="s">
        <v>131</v>
      </c>
      <c r="G135" s="15" t="s">
        <v>0</v>
      </c>
      <c r="H135" s="16">
        <v>50000</v>
      </c>
      <c r="I135" s="16">
        <v>0</v>
      </c>
      <c r="J135" s="62">
        <f t="shared" ref="J135:J136" si="20">J136</f>
        <v>9500</v>
      </c>
      <c r="K135" s="16">
        <v>50000</v>
      </c>
      <c r="L135" s="49">
        <v>12557.15</v>
      </c>
      <c r="M135" s="49">
        <v>0</v>
      </c>
      <c r="N135" s="49">
        <v>6000</v>
      </c>
      <c r="O135" s="16">
        <v>0</v>
      </c>
      <c r="P135" s="16">
        <v>0</v>
      </c>
      <c r="Q135" s="31">
        <f t="shared" ref="Q135:Q158" si="21">N135/L135*100</f>
        <v>47.781542786380669</v>
      </c>
      <c r="R135" s="46">
        <f t="shared" si="11"/>
        <v>63.157894736842103</v>
      </c>
    </row>
    <row r="136" spans="1:18" ht="15" customHeight="1" x14ac:dyDescent="0.2">
      <c r="A136" s="8" t="s">
        <v>88</v>
      </c>
      <c r="B136" s="3" t="s">
        <v>37</v>
      </c>
      <c r="C136" s="3" t="s">
        <v>27</v>
      </c>
      <c r="D136" s="3" t="s">
        <v>28</v>
      </c>
      <c r="E136" s="3" t="s">
        <v>29</v>
      </c>
      <c r="F136" s="3" t="s">
        <v>131</v>
      </c>
      <c r="G136" s="3" t="s">
        <v>89</v>
      </c>
      <c r="H136" s="10">
        <v>50000</v>
      </c>
      <c r="I136" s="10">
        <v>0</v>
      </c>
      <c r="J136" s="63">
        <f t="shared" si="20"/>
        <v>9500</v>
      </c>
      <c r="K136" s="10">
        <v>50000</v>
      </c>
      <c r="L136" s="50">
        <v>12557.15</v>
      </c>
      <c r="M136" s="50">
        <v>0</v>
      </c>
      <c r="N136" s="50">
        <v>6000</v>
      </c>
      <c r="O136" s="10">
        <v>0</v>
      </c>
      <c r="P136" s="10">
        <v>0</v>
      </c>
      <c r="Q136" s="32">
        <f t="shared" si="21"/>
        <v>47.781542786380669</v>
      </c>
      <c r="R136" s="46">
        <f t="shared" si="11"/>
        <v>63.157894736842103</v>
      </c>
    </row>
    <row r="137" spans="1:18" ht="32.25" customHeight="1" x14ac:dyDescent="0.2">
      <c r="A137" s="8" t="s">
        <v>90</v>
      </c>
      <c r="B137" s="3" t="s">
        <v>37</v>
      </c>
      <c r="C137" s="3" t="s">
        <v>27</v>
      </c>
      <c r="D137" s="3" t="s">
        <v>28</v>
      </c>
      <c r="E137" s="3" t="s">
        <v>29</v>
      </c>
      <c r="F137" s="3" t="s">
        <v>131</v>
      </c>
      <c r="G137" s="3" t="s">
        <v>91</v>
      </c>
      <c r="H137" s="10">
        <v>50000</v>
      </c>
      <c r="I137" s="10">
        <v>0</v>
      </c>
      <c r="J137" s="63">
        <v>9500</v>
      </c>
      <c r="K137" s="10">
        <v>50000</v>
      </c>
      <c r="L137" s="50">
        <v>12557.15</v>
      </c>
      <c r="M137" s="50">
        <v>0</v>
      </c>
      <c r="N137" s="50">
        <v>6000</v>
      </c>
      <c r="O137" s="10">
        <v>0</v>
      </c>
      <c r="P137" s="10">
        <v>0</v>
      </c>
      <c r="Q137" s="32">
        <f t="shared" si="21"/>
        <v>47.781542786380669</v>
      </c>
      <c r="R137" s="46">
        <f t="shared" si="11"/>
        <v>63.157894736842103</v>
      </c>
    </row>
    <row r="138" spans="1:18" ht="144" customHeight="1" x14ac:dyDescent="0.2">
      <c r="A138" s="13" t="s">
        <v>132</v>
      </c>
      <c r="B138" s="14" t="s">
        <v>37</v>
      </c>
      <c r="C138" s="14" t="s">
        <v>27</v>
      </c>
      <c r="D138" s="14" t="s">
        <v>28</v>
      </c>
      <c r="E138" s="14" t="s">
        <v>29</v>
      </c>
      <c r="F138" s="14" t="s">
        <v>133</v>
      </c>
      <c r="G138" s="15" t="s">
        <v>0</v>
      </c>
      <c r="H138" s="16">
        <v>3000</v>
      </c>
      <c r="I138" s="16">
        <v>0</v>
      </c>
      <c r="J138" s="49"/>
      <c r="K138" s="16">
        <v>3000</v>
      </c>
      <c r="L138" s="49">
        <v>3000</v>
      </c>
      <c r="M138" s="49">
        <v>3000</v>
      </c>
      <c r="N138" s="49"/>
      <c r="O138" s="16">
        <v>3000</v>
      </c>
      <c r="P138" s="16">
        <v>0</v>
      </c>
      <c r="Q138" s="31">
        <f t="shared" si="21"/>
        <v>0</v>
      </c>
      <c r="R138" s="46" t="e">
        <f t="shared" si="11"/>
        <v>#DIV/0!</v>
      </c>
    </row>
    <row r="139" spans="1:18" ht="48.95" customHeight="1" x14ac:dyDescent="0.2">
      <c r="A139" s="8" t="s">
        <v>44</v>
      </c>
      <c r="B139" s="3" t="s">
        <v>37</v>
      </c>
      <c r="C139" s="3" t="s">
        <v>27</v>
      </c>
      <c r="D139" s="3" t="s">
        <v>28</v>
      </c>
      <c r="E139" s="3" t="s">
        <v>29</v>
      </c>
      <c r="F139" s="3" t="s">
        <v>133</v>
      </c>
      <c r="G139" s="3" t="s">
        <v>45</v>
      </c>
      <c r="H139" s="10">
        <v>3000</v>
      </c>
      <c r="I139" s="10">
        <v>0</v>
      </c>
      <c r="J139" s="50"/>
      <c r="K139" s="10">
        <v>3000</v>
      </c>
      <c r="L139" s="50">
        <v>3000</v>
      </c>
      <c r="M139" s="50">
        <v>3000</v>
      </c>
      <c r="N139" s="50"/>
      <c r="O139" s="10">
        <v>3000</v>
      </c>
      <c r="P139" s="10">
        <v>0</v>
      </c>
      <c r="Q139" s="32">
        <f t="shared" si="21"/>
        <v>0</v>
      </c>
      <c r="R139" s="46" t="e">
        <f t="shared" si="11"/>
        <v>#DIV/0!</v>
      </c>
    </row>
    <row r="140" spans="1:18" ht="64.5" customHeight="1" x14ac:dyDescent="0.2">
      <c r="A140" s="8" t="s">
        <v>46</v>
      </c>
      <c r="B140" s="3" t="s">
        <v>37</v>
      </c>
      <c r="C140" s="3" t="s">
        <v>27</v>
      </c>
      <c r="D140" s="3" t="s">
        <v>28</v>
      </c>
      <c r="E140" s="3" t="s">
        <v>29</v>
      </c>
      <c r="F140" s="3" t="s">
        <v>133</v>
      </c>
      <c r="G140" s="3" t="s">
        <v>47</v>
      </c>
      <c r="H140" s="10">
        <v>3000</v>
      </c>
      <c r="I140" s="10">
        <v>0</v>
      </c>
      <c r="J140" s="50"/>
      <c r="K140" s="10">
        <v>3000</v>
      </c>
      <c r="L140" s="50">
        <v>3000</v>
      </c>
      <c r="M140" s="50">
        <v>3000</v>
      </c>
      <c r="N140" s="50"/>
      <c r="O140" s="10">
        <v>3000</v>
      </c>
      <c r="P140" s="10">
        <v>0</v>
      </c>
      <c r="Q140" s="32">
        <f t="shared" si="21"/>
        <v>0</v>
      </c>
      <c r="R140" s="46" t="e">
        <f t="shared" si="11"/>
        <v>#DIV/0!</v>
      </c>
    </row>
    <row r="141" spans="1:18" ht="64.5" customHeight="1" x14ac:dyDescent="0.2">
      <c r="A141" s="13" t="s">
        <v>134</v>
      </c>
      <c r="B141" s="14" t="s">
        <v>37</v>
      </c>
      <c r="C141" s="14" t="s">
        <v>27</v>
      </c>
      <c r="D141" s="14" t="s">
        <v>28</v>
      </c>
      <c r="E141" s="14" t="s">
        <v>29</v>
      </c>
      <c r="F141" s="14" t="s">
        <v>135</v>
      </c>
      <c r="G141" s="15" t="s">
        <v>0</v>
      </c>
      <c r="H141" s="16">
        <v>541814</v>
      </c>
      <c r="I141" s="16">
        <v>0</v>
      </c>
      <c r="J141" s="49"/>
      <c r="K141" s="16">
        <v>541814</v>
      </c>
      <c r="L141" s="49">
        <v>538015</v>
      </c>
      <c r="M141" s="49">
        <v>265040</v>
      </c>
      <c r="N141" s="49">
        <v>538015</v>
      </c>
      <c r="O141" s="16">
        <v>447860</v>
      </c>
      <c r="P141" s="16">
        <v>0</v>
      </c>
      <c r="Q141" s="31">
        <f t="shared" si="21"/>
        <v>100</v>
      </c>
      <c r="R141" s="46" t="e">
        <f t="shared" ref="R141:R204" si="22">N141/J141*100</f>
        <v>#DIV/0!</v>
      </c>
    </row>
    <row r="142" spans="1:18" ht="48.95" customHeight="1" x14ac:dyDescent="0.2">
      <c r="A142" s="8" t="s">
        <v>44</v>
      </c>
      <c r="B142" s="3" t="s">
        <v>37</v>
      </c>
      <c r="C142" s="3" t="s">
        <v>27</v>
      </c>
      <c r="D142" s="3" t="s">
        <v>28</v>
      </c>
      <c r="E142" s="3" t="s">
        <v>29</v>
      </c>
      <c r="F142" s="3" t="s">
        <v>135</v>
      </c>
      <c r="G142" s="3" t="s">
        <v>45</v>
      </c>
      <c r="H142" s="10">
        <v>541814</v>
      </c>
      <c r="I142" s="10">
        <v>0</v>
      </c>
      <c r="J142" s="50"/>
      <c r="K142" s="10">
        <v>541814</v>
      </c>
      <c r="L142" s="50">
        <v>538015</v>
      </c>
      <c r="M142" s="50">
        <v>265040</v>
      </c>
      <c r="N142" s="50">
        <v>538015</v>
      </c>
      <c r="O142" s="10">
        <v>447860</v>
      </c>
      <c r="P142" s="10">
        <v>0</v>
      </c>
      <c r="Q142" s="32">
        <f t="shared" si="21"/>
        <v>100</v>
      </c>
      <c r="R142" s="46" t="e">
        <f t="shared" si="22"/>
        <v>#DIV/0!</v>
      </c>
    </row>
    <row r="143" spans="1:18" ht="64.5" customHeight="1" x14ac:dyDescent="0.2">
      <c r="A143" s="8" t="s">
        <v>46</v>
      </c>
      <c r="B143" s="3" t="s">
        <v>37</v>
      </c>
      <c r="C143" s="3" t="s">
        <v>27</v>
      </c>
      <c r="D143" s="3" t="s">
        <v>28</v>
      </c>
      <c r="E143" s="3" t="s">
        <v>29</v>
      </c>
      <c r="F143" s="3" t="s">
        <v>135</v>
      </c>
      <c r="G143" s="3" t="s">
        <v>47</v>
      </c>
      <c r="H143" s="10">
        <v>541814</v>
      </c>
      <c r="I143" s="10">
        <v>0</v>
      </c>
      <c r="J143" s="50"/>
      <c r="K143" s="10">
        <v>541814</v>
      </c>
      <c r="L143" s="50">
        <v>538015</v>
      </c>
      <c r="M143" s="50">
        <v>265040</v>
      </c>
      <c r="N143" s="50">
        <v>538015</v>
      </c>
      <c r="O143" s="10">
        <v>447860</v>
      </c>
      <c r="P143" s="10">
        <v>0</v>
      </c>
      <c r="Q143" s="32">
        <f t="shared" si="21"/>
        <v>100</v>
      </c>
      <c r="R143" s="46" t="e">
        <f t="shared" si="22"/>
        <v>#DIV/0!</v>
      </c>
    </row>
    <row r="144" spans="1:18" ht="112.35" customHeight="1" x14ac:dyDescent="0.2">
      <c r="A144" s="13" t="s">
        <v>136</v>
      </c>
      <c r="B144" s="14" t="s">
        <v>37</v>
      </c>
      <c r="C144" s="14" t="s">
        <v>27</v>
      </c>
      <c r="D144" s="14" t="s">
        <v>28</v>
      </c>
      <c r="E144" s="14" t="s">
        <v>29</v>
      </c>
      <c r="F144" s="14" t="s">
        <v>137</v>
      </c>
      <c r="G144" s="15" t="s">
        <v>0</v>
      </c>
      <c r="H144" s="16">
        <v>4014384</v>
      </c>
      <c r="I144" s="16">
        <v>0</v>
      </c>
      <c r="J144" s="49"/>
      <c r="K144" s="16">
        <v>4014384</v>
      </c>
      <c r="L144" s="49">
        <v>4014384</v>
      </c>
      <c r="M144" s="49">
        <v>1003596</v>
      </c>
      <c r="N144" s="49">
        <v>1003596</v>
      </c>
      <c r="O144" s="16">
        <v>1003596</v>
      </c>
      <c r="P144" s="16">
        <v>0</v>
      </c>
      <c r="Q144" s="31">
        <f t="shared" si="21"/>
        <v>25</v>
      </c>
      <c r="R144" s="46" t="e">
        <f t="shared" si="22"/>
        <v>#DIV/0!</v>
      </c>
    </row>
    <row r="145" spans="1:18" ht="48.95" customHeight="1" x14ac:dyDescent="0.2">
      <c r="A145" s="8" t="s">
        <v>32</v>
      </c>
      <c r="B145" s="3" t="s">
        <v>37</v>
      </c>
      <c r="C145" s="3" t="s">
        <v>27</v>
      </c>
      <c r="D145" s="3" t="s">
        <v>28</v>
      </c>
      <c r="E145" s="3" t="s">
        <v>29</v>
      </c>
      <c r="F145" s="3" t="s">
        <v>137</v>
      </c>
      <c r="G145" s="3" t="s">
        <v>33</v>
      </c>
      <c r="H145" s="10">
        <v>4014384</v>
      </c>
      <c r="I145" s="10">
        <v>0</v>
      </c>
      <c r="J145" s="50"/>
      <c r="K145" s="10">
        <v>4014384</v>
      </c>
      <c r="L145" s="50">
        <v>4014384</v>
      </c>
      <c r="M145" s="50">
        <v>1003596</v>
      </c>
      <c r="N145" s="50">
        <v>1003596</v>
      </c>
      <c r="O145" s="10">
        <v>1003596</v>
      </c>
      <c r="P145" s="10">
        <v>0</v>
      </c>
      <c r="Q145" s="32">
        <f t="shared" si="21"/>
        <v>25</v>
      </c>
      <c r="R145" s="46" t="e">
        <f t="shared" si="22"/>
        <v>#DIV/0!</v>
      </c>
    </row>
    <row r="146" spans="1:18" ht="15" customHeight="1" x14ac:dyDescent="0.2">
      <c r="A146" s="8" t="s">
        <v>34</v>
      </c>
      <c r="B146" s="3" t="s">
        <v>37</v>
      </c>
      <c r="C146" s="3" t="s">
        <v>27</v>
      </c>
      <c r="D146" s="3" t="s">
        <v>28</v>
      </c>
      <c r="E146" s="3" t="s">
        <v>29</v>
      </c>
      <c r="F146" s="3" t="s">
        <v>137</v>
      </c>
      <c r="G146" s="3" t="s">
        <v>35</v>
      </c>
      <c r="H146" s="10">
        <v>4014384</v>
      </c>
      <c r="I146" s="10">
        <v>0</v>
      </c>
      <c r="J146" s="50"/>
      <c r="K146" s="10">
        <v>4014384</v>
      </c>
      <c r="L146" s="50">
        <v>4014384</v>
      </c>
      <c r="M146" s="50">
        <v>1003596</v>
      </c>
      <c r="N146" s="50">
        <v>1003596</v>
      </c>
      <c r="O146" s="10">
        <v>1003596</v>
      </c>
      <c r="P146" s="10">
        <v>0</v>
      </c>
      <c r="Q146" s="32">
        <f t="shared" si="21"/>
        <v>25</v>
      </c>
      <c r="R146" s="46" t="e">
        <f t="shared" si="22"/>
        <v>#DIV/0!</v>
      </c>
    </row>
    <row r="147" spans="1:18" ht="52.5" hidden="1" customHeight="1" x14ac:dyDescent="0.2">
      <c r="A147" s="13" t="s">
        <v>30</v>
      </c>
      <c r="B147" s="23" t="s">
        <v>37</v>
      </c>
      <c r="C147" s="14" t="s">
        <v>27</v>
      </c>
      <c r="D147" s="14" t="s">
        <v>28</v>
      </c>
      <c r="E147" s="14" t="s">
        <v>29</v>
      </c>
      <c r="F147" s="14" t="s">
        <v>31</v>
      </c>
      <c r="G147" s="15" t="s">
        <v>0</v>
      </c>
      <c r="H147" s="16">
        <v>0</v>
      </c>
      <c r="I147" s="16">
        <v>0</v>
      </c>
      <c r="J147" s="49"/>
      <c r="K147" s="16"/>
      <c r="L147" s="49">
        <v>0</v>
      </c>
      <c r="M147" s="49">
        <v>2421000</v>
      </c>
      <c r="N147" s="49"/>
      <c r="O147" s="16">
        <v>0</v>
      </c>
      <c r="P147" s="16">
        <v>0</v>
      </c>
      <c r="Q147" s="31" t="e">
        <f t="shared" si="21"/>
        <v>#DIV/0!</v>
      </c>
      <c r="R147" s="46" t="e">
        <f t="shared" si="22"/>
        <v>#DIV/0!</v>
      </c>
    </row>
    <row r="148" spans="1:18" ht="15" hidden="1" customHeight="1" x14ac:dyDescent="0.2">
      <c r="A148" s="8" t="s">
        <v>32</v>
      </c>
      <c r="B148" s="12" t="s">
        <v>37</v>
      </c>
      <c r="C148" s="3" t="s">
        <v>27</v>
      </c>
      <c r="D148" s="3" t="s">
        <v>28</v>
      </c>
      <c r="E148" s="3" t="s">
        <v>29</v>
      </c>
      <c r="F148" s="3" t="s">
        <v>31</v>
      </c>
      <c r="G148" s="3" t="s">
        <v>33</v>
      </c>
      <c r="H148" s="10">
        <v>0</v>
      </c>
      <c r="I148" s="10">
        <v>0</v>
      </c>
      <c r="J148" s="50"/>
      <c r="K148" s="10"/>
      <c r="L148" s="50">
        <v>0</v>
      </c>
      <c r="M148" s="50">
        <v>2421000</v>
      </c>
      <c r="N148" s="50"/>
      <c r="O148" s="10">
        <v>0</v>
      </c>
      <c r="P148" s="10">
        <v>0</v>
      </c>
      <c r="Q148" s="31" t="e">
        <f t="shared" si="21"/>
        <v>#DIV/0!</v>
      </c>
      <c r="R148" s="46" t="e">
        <f t="shared" si="22"/>
        <v>#DIV/0!</v>
      </c>
    </row>
    <row r="149" spans="1:18" ht="15" hidden="1" customHeight="1" x14ac:dyDescent="0.2">
      <c r="A149" s="8" t="s">
        <v>34</v>
      </c>
      <c r="B149" s="12" t="s">
        <v>37</v>
      </c>
      <c r="C149" s="3" t="s">
        <v>27</v>
      </c>
      <c r="D149" s="3" t="s">
        <v>28</v>
      </c>
      <c r="E149" s="3" t="s">
        <v>29</v>
      </c>
      <c r="F149" s="3" t="s">
        <v>31</v>
      </c>
      <c r="G149" s="3" t="s">
        <v>35</v>
      </c>
      <c r="H149" s="10">
        <v>0</v>
      </c>
      <c r="I149" s="10">
        <v>0</v>
      </c>
      <c r="J149" s="50"/>
      <c r="K149" s="10"/>
      <c r="L149" s="50">
        <v>0</v>
      </c>
      <c r="M149" s="50">
        <v>2421000</v>
      </c>
      <c r="N149" s="50"/>
      <c r="O149" s="10">
        <v>0</v>
      </c>
      <c r="P149" s="10">
        <v>0</v>
      </c>
      <c r="Q149" s="31" t="e">
        <f t="shared" si="21"/>
        <v>#DIV/0!</v>
      </c>
      <c r="R149" s="46" t="e">
        <f t="shared" si="22"/>
        <v>#DIV/0!</v>
      </c>
    </row>
    <row r="150" spans="1:18" ht="53.25" customHeight="1" x14ac:dyDescent="0.2">
      <c r="A150" s="13" t="s">
        <v>244</v>
      </c>
      <c r="B150" s="14" t="s">
        <v>37</v>
      </c>
      <c r="C150" s="14" t="s">
        <v>27</v>
      </c>
      <c r="D150" s="14" t="s">
        <v>28</v>
      </c>
      <c r="E150" s="14" t="s">
        <v>29</v>
      </c>
      <c r="F150" s="14" t="s">
        <v>245</v>
      </c>
      <c r="G150" s="9" t="s">
        <v>0</v>
      </c>
      <c r="H150" s="10">
        <v>6108857</v>
      </c>
      <c r="I150" s="10"/>
      <c r="J150" s="50"/>
      <c r="K150" s="10"/>
      <c r="L150" s="49">
        <f>L151</f>
        <v>6108857</v>
      </c>
      <c r="M150" s="49"/>
      <c r="N150" s="49">
        <v>0</v>
      </c>
      <c r="O150" s="10"/>
      <c r="P150" s="10"/>
      <c r="Q150" s="31"/>
      <c r="R150" s="46"/>
    </row>
    <row r="151" spans="1:18" ht="15" customHeight="1" x14ac:dyDescent="0.2">
      <c r="A151" s="8" t="s">
        <v>32</v>
      </c>
      <c r="B151" s="3" t="s">
        <v>37</v>
      </c>
      <c r="C151" s="3" t="s">
        <v>27</v>
      </c>
      <c r="D151" s="3" t="s">
        <v>28</v>
      </c>
      <c r="E151" s="3" t="s">
        <v>29</v>
      </c>
      <c r="F151" s="3" t="s">
        <v>245</v>
      </c>
      <c r="G151" s="3" t="s">
        <v>33</v>
      </c>
      <c r="H151" s="10">
        <v>6108857</v>
      </c>
      <c r="I151" s="10"/>
      <c r="J151" s="50"/>
      <c r="K151" s="10"/>
      <c r="L151" s="50">
        <f>L152</f>
        <v>6108857</v>
      </c>
      <c r="M151" s="50"/>
      <c r="N151" s="50">
        <v>0</v>
      </c>
      <c r="O151" s="10"/>
      <c r="P151" s="10"/>
      <c r="Q151" s="31"/>
      <c r="R151" s="46"/>
    </row>
    <row r="152" spans="1:18" ht="45" customHeight="1" x14ac:dyDescent="0.2">
      <c r="A152" s="8" t="s">
        <v>34</v>
      </c>
      <c r="B152" s="3" t="s">
        <v>37</v>
      </c>
      <c r="C152" s="3" t="s">
        <v>27</v>
      </c>
      <c r="D152" s="3" t="s">
        <v>28</v>
      </c>
      <c r="E152" s="3" t="s">
        <v>29</v>
      </c>
      <c r="F152" s="3" t="s">
        <v>245</v>
      </c>
      <c r="G152" s="3" t="s">
        <v>35</v>
      </c>
      <c r="H152" s="10">
        <v>6108857</v>
      </c>
      <c r="I152" s="10"/>
      <c r="J152" s="50"/>
      <c r="K152" s="10"/>
      <c r="L152" s="50">
        <v>6108857</v>
      </c>
      <c r="M152" s="50"/>
      <c r="N152" s="50">
        <v>0</v>
      </c>
      <c r="O152" s="10"/>
      <c r="P152" s="10"/>
      <c r="Q152" s="31"/>
      <c r="R152" s="46"/>
    </row>
    <row r="153" spans="1:18" ht="15.2" customHeight="1" x14ac:dyDescent="0.2">
      <c r="A153" s="13" t="s">
        <v>138</v>
      </c>
      <c r="B153" s="14" t="s">
        <v>37</v>
      </c>
      <c r="C153" s="14" t="s">
        <v>27</v>
      </c>
      <c r="D153" s="14" t="s">
        <v>28</v>
      </c>
      <c r="E153" s="14" t="s">
        <v>29</v>
      </c>
      <c r="F153" s="14" t="s">
        <v>139</v>
      </c>
      <c r="G153" s="15" t="s">
        <v>0</v>
      </c>
      <c r="H153" s="16">
        <v>316000</v>
      </c>
      <c r="I153" s="16">
        <v>0</v>
      </c>
      <c r="J153" s="62">
        <f>J154</f>
        <v>609834.04</v>
      </c>
      <c r="K153" s="16">
        <v>316000</v>
      </c>
      <c r="L153" s="49">
        <v>0</v>
      </c>
      <c r="M153" s="49">
        <v>421100</v>
      </c>
      <c r="N153" s="49"/>
      <c r="O153" s="16">
        <v>316000</v>
      </c>
      <c r="P153" s="16">
        <v>0</v>
      </c>
      <c r="Q153" s="31" t="e">
        <f t="shared" si="21"/>
        <v>#DIV/0!</v>
      </c>
      <c r="R153" s="46">
        <f t="shared" si="22"/>
        <v>0</v>
      </c>
    </row>
    <row r="154" spans="1:18" ht="48.95" customHeight="1" x14ac:dyDescent="0.2">
      <c r="A154" s="8" t="s">
        <v>44</v>
      </c>
      <c r="B154" s="3" t="s">
        <v>37</v>
      </c>
      <c r="C154" s="3" t="s">
        <v>27</v>
      </c>
      <c r="D154" s="3" t="s">
        <v>28</v>
      </c>
      <c r="E154" s="3" t="s">
        <v>29</v>
      </c>
      <c r="F154" s="3" t="s">
        <v>139</v>
      </c>
      <c r="G154" s="3">
        <v>200</v>
      </c>
      <c r="H154" s="10">
        <v>316000</v>
      </c>
      <c r="I154" s="10">
        <v>0</v>
      </c>
      <c r="J154" s="64">
        <f>J155</f>
        <v>609834.04</v>
      </c>
      <c r="K154" s="10">
        <v>316000</v>
      </c>
      <c r="L154" s="50">
        <v>0</v>
      </c>
      <c r="M154" s="50">
        <v>421100</v>
      </c>
      <c r="N154" s="50"/>
      <c r="O154" s="10">
        <v>316000</v>
      </c>
      <c r="P154" s="10">
        <v>0</v>
      </c>
      <c r="Q154" s="32" t="e">
        <f t="shared" si="21"/>
        <v>#DIV/0!</v>
      </c>
      <c r="R154" s="46">
        <f t="shared" si="22"/>
        <v>0</v>
      </c>
    </row>
    <row r="155" spans="1:18" ht="60" customHeight="1" x14ac:dyDescent="0.2">
      <c r="A155" s="8" t="s">
        <v>46</v>
      </c>
      <c r="B155" s="3" t="s">
        <v>37</v>
      </c>
      <c r="C155" s="3" t="s">
        <v>27</v>
      </c>
      <c r="D155" s="3" t="s">
        <v>28</v>
      </c>
      <c r="E155" s="3" t="s">
        <v>29</v>
      </c>
      <c r="F155" s="3" t="s">
        <v>139</v>
      </c>
      <c r="G155" s="3" t="s">
        <v>47</v>
      </c>
      <c r="H155" s="10">
        <v>316000</v>
      </c>
      <c r="I155" s="10">
        <v>0</v>
      </c>
      <c r="J155" s="64">
        <v>609834.04</v>
      </c>
      <c r="K155" s="10">
        <v>316000</v>
      </c>
      <c r="L155" s="50">
        <v>0</v>
      </c>
      <c r="M155" s="50">
        <v>421100</v>
      </c>
      <c r="N155" s="50"/>
      <c r="O155" s="10">
        <v>316000</v>
      </c>
      <c r="P155" s="10">
        <v>0</v>
      </c>
      <c r="Q155" s="32" t="e">
        <f t="shared" si="21"/>
        <v>#DIV/0!</v>
      </c>
      <c r="R155" s="46">
        <f t="shared" si="22"/>
        <v>0</v>
      </c>
    </row>
    <row r="156" spans="1:18" ht="0.75" hidden="1" customHeight="1" x14ac:dyDescent="0.2">
      <c r="A156" s="13" t="s">
        <v>140</v>
      </c>
      <c r="B156" s="14" t="s">
        <v>37</v>
      </c>
      <c r="C156" s="14" t="s">
        <v>27</v>
      </c>
      <c r="D156" s="14" t="s">
        <v>28</v>
      </c>
      <c r="E156" s="14" t="s">
        <v>29</v>
      </c>
      <c r="F156" s="14" t="s">
        <v>141</v>
      </c>
      <c r="G156" s="15" t="s">
        <v>0</v>
      </c>
      <c r="H156" s="16">
        <v>0</v>
      </c>
      <c r="I156" s="16">
        <v>0</v>
      </c>
      <c r="J156" s="49"/>
      <c r="K156" s="16"/>
      <c r="L156" s="49">
        <v>0</v>
      </c>
      <c r="M156" s="49">
        <v>9300000</v>
      </c>
      <c r="N156" s="49"/>
      <c r="O156" s="16">
        <v>0</v>
      </c>
      <c r="P156" s="16">
        <v>0</v>
      </c>
      <c r="Q156" s="31" t="e">
        <f t="shared" si="21"/>
        <v>#DIV/0!</v>
      </c>
      <c r="R156" s="46" t="e">
        <f t="shared" si="22"/>
        <v>#DIV/0!</v>
      </c>
    </row>
    <row r="157" spans="1:18" ht="48.75" hidden="1" customHeight="1" x14ac:dyDescent="0.2">
      <c r="A157" s="8" t="s">
        <v>32</v>
      </c>
      <c r="B157" s="3" t="s">
        <v>37</v>
      </c>
      <c r="C157" s="3" t="s">
        <v>27</v>
      </c>
      <c r="D157" s="3" t="s">
        <v>28</v>
      </c>
      <c r="E157" s="3" t="s">
        <v>29</v>
      </c>
      <c r="F157" s="3" t="s">
        <v>141</v>
      </c>
      <c r="G157" s="3" t="s">
        <v>33</v>
      </c>
      <c r="H157" s="10">
        <v>0</v>
      </c>
      <c r="I157" s="10">
        <v>0</v>
      </c>
      <c r="J157" s="50"/>
      <c r="K157" s="10"/>
      <c r="L157" s="50">
        <v>0</v>
      </c>
      <c r="M157" s="50">
        <v>9300000</v>
      </c>
      <c r="N157" s="50"/>
      <c r="O157" s="10">
        <v>0</v>
      </c>
      <c r="P157" s="10">
        <v>0</v>
      </c>
      <c r="Q157" s="31" t="e">
        <f t="shared" si="21"/>
        <v>#DIV/0!</v>
      </c>
      <c r="R157" s="46" t="e">
        <f t="shared" si="22"/>
        <v>#DIV/0!</v>
      </c>
    </row>
    <row r="158" spans="1:18" ht="15" hidden="1" customHeight="1" x14ac:dyDescent="0.2">
      <c r="A158" s="8" t="s">
        <v>34</v>
      </c>
      <c r="B158" s="3" t="s">
        <v>37</v>
      </c>
      <c r="C158" s="3" t="s">
        <v>27</v>
      </c>
      <c r="D158" s="3" t="s">
        <v>28</v>
      </c>
      <c r="E158" s="3" t="s">
        <v>29</v>
      </c>
      <c r="F158" s="3" t="s">
        <v>141</v>
      </c>
      <c r="G158" s="3" t="s">
        <v>35</v>
      </c>
      <c r="H158" s="10">
        <v>0</v>
      </c>
      <c r="I158" s="10">
        <v>0</v>
      </c>
      <c r="J158" s="50"/>
      <c r="K158" s="10"/>
      <c r="L158" s="50">
        <v>0</v>
      </c>
      <c r="M158" s="50">
        <v>9300000</v>
      </c>
      <c r="N158" s="50"/>
      <c r="O158" s="10">
        <v>0</v>
      </c>
      <c r="P158" s="10">
        <v>0</v>
      </c>
      <c r="Q158" s="31" t="e">
        <f t="shared" si="21"/>
        <v>#DIV/0!</v>
      </c>
      <c r="R158" s="46" t="e">
        <f t="shared" si="22"/>
        <v>#DIV/0!</v>
      </c>
    </row>
    <row r="159" spans="1:18" ht="48.95" customHeight="1" x14ac:dyDescent="0.2">
      <c r="A159" s="13" t="s">
        <v>142</v>
      </c>
      <c r="B159" s="14" t="s">
        <v>37</v>
      </c>
      <c r="C159" s="14" t="s">
        <v>27</v>
      </c>
      <c r="D159" s="14" t="s">
        <v>28</v>
      </c>
      <c r="E159" s="14" t="s">
        <v>29</v>
      </c>
      <c r="F159" s="14" t="s">
        <v>81</v>
      </c>
      <c r="G159" s="15" t="s">
        <v>0</v>
      </c>
      <c r="H159" s="16">
        <v>0</v>
      </c>
      <c r="I159" s="16">
        <v>3040608</v>
      </c>
      <c r="J159" s="49"/>
      <c r="K159" s="16">
        <v>3160702</v>
      </c>
      <c r="L159" s="49">
        <v>3040608</v>
      </c>
      <c r="M159" s="49">
        <v>0</v>
      </c>
      <c r="N159" s="49">
        <v>1936838.58</v>
      </c>
      <c r="O159" s="16">
        <v>0</v>
      </c>
      <c r="P159" s="16">
        <v>0</v>
      </c>
      <c r="Q159" s="31">
        <f t="shared" ref="Q159:Q165" si="23">N159/L159*100</f>
        <v>63.699055583620122</v>
      </c>
      <c r="R159" s="46" t="e">
        <f t="shared" si="22"/>
        <v>#DIV/0!</v>
      </c>
    </row>
    <row r="160" spans="1:18" ht="48.95" customHeight="1" x14ac:dyDescent="0.2">
      <c r="A160" s="8" t="s">
        <v>44</v>
      </c>
      <c r="B160" s="3" t="s">
        <v>37</v>
      </c>
      <c r="C160" s="3" t="s">
        <v>27</v>
      </c>
      <c r="D160" s="3" t="s">
        <v>28</v>
      </c>
      <c r="E160" s="3" t="s">
        <v>29</v>
      </c>
      <c r="F160" s="3" t="s">
        <v>81</v>
      </c>
      <c r="G160" s="3" t="s">
        <v>45</v>
      </c>
      <c r="H160" s="10">
        <v>0</v>
      </c>
      <c r="I160" s="10">
        <v>3040608</v>
      </c>
      <c r="J160" s="50"/>
      <c r="K160" s="10">
        <v>3160702</v>
      </c>
      <c r="L160" s="50">
        <v>3040608</v>
      </c>
      <c r="M160" s="50">
        <v>0</v>
      </c>
      <c r="N160" s="50">
        <v>1936838.58</v>
      </c>
      <c r="O160" s="10">
        <v>0</v>
      </c>
      <c r="P160" s="10">
        <v>0</v>
      </c>
      <c r="Q160" s="32">
        <f t="shared" si="23"/>
        <v>63.699055583620122</v>
      </c>
      <c r="R160" s="46" t="e">
        <f t="shared" si="22"/>
        <v>#DIV/0!</v>
      </c>
    </row>
    <row r="161" spans="1:18" ht="64.5" customHeight="1" x14ac:dyDescent="0.2">
      <c r="A161" s="8" t="s">
        <v>46</v>
      </c>
      <c r="B161" s="3" t="s">
        <v>37</v>
      </c>
      <c r="C161" s="3" t="s">
        <v>27</v>
      </c>
      <c r="D161" s="3" t="s">
        <v>28</v>
      </c>
      <c r="E161" s="3" t="s">
        <v>29</v>
      </c>
      <c r="F161" s="3" t="s">
        <v>81</v>
      </c>
      <c r="G161" s="3" t="s">
        <v>47</v>
      </c>
      <c r="H161" s="10">
        <v>0</v>
      </c>
      <c r="I161" s="10">
        <v>3040608</v>
      </c>
      <c r="J161" s="50"/>
      <c r="K161" s="10">
        <v>3160702</v>
      </c>
      <c r="L161" s="50">
        <v>3040608</v>
      </c>
      <c r="M161" s="50">
        <v>0</v>
      </c>
      <c r="N161" s="50">
        <v>1936838.58</v>
      </c>
      <c r="O161" s="10">
        <v>0</v>
      </c>
      <c r="P161" s="10">
        <v>0</v>
      </c>
      <c r="Q161" s="32">
        <f t="shared" si="23"/>
        <v>63.699055583620122</v>
      </c>
      <c r="R161" s="46" t="e">
        <f t="shared" si="22"/>
        <v>#DIV/0!</v>
      </c>
    </row>
    <row r="162" spans="1:18" ht="32.25" customHeight="1" x14ac:dyDescent="0.2">
      <c r="A162" s="4" t="s">
        <v>143</v>
      </c>
      <c r="B162" s="5" t="s">
        <v>37</v>
      </c>
      <c r="C162" s="5" t="s">
        <v>27</v>
      </c>
      <c r="D162" s="5" t="s">
        <v>28</v>
      </c>
      <c r="E162" s="5" t="s">
        <v>144</v>
      </c>
      <c r="F162" s="6" t="s">
        <v>0</v>
      </c>
      <c r="G162" s="6" t="s">
        <v>0</v>
      </c>
      <c r="H162" s="7">
        <v>7200</v>
      </c>
      <c r="I162" s="7">
        <v>0</v>
      </c>
      <c r="J162" s="59"/>
      <c r="K162" s="7">
        <v>7200</v>
      </c>
      <c r="L162" s="59">
        <v>7200</v>
      </c>
      <c r="M162" s="59">
        <v>7200</v>
      </c>
      <c r="N162" s="59">
        <v>0</v>
      </c>
      <c r="O162" s="7">
        <v>7200</v>
      </c>
      <c r="P162" s="7">
        <v>0</v>
      </c>
      <c r="Q162" s="31">
        <f t="shared" si="23"/>
        <v>0</v>
      </c>
      <c r="R162" s="46" t="e">
        <f t="shared" si="22"/>
        <v>#DIV/0!</v>
      </c>
    </row>
    <row r="163" spans="1:18" ht="127.9" customHeight="1" x14ac:dyDescent="0.2">
      <c r="A163" s="8" t="s">
        <v>145</v>
      </c>
      <c r="B163" s="3" t="s">
        <v>37</v>
      </c>
      <c r="C163" s="3" t="s">
        <v>27</v>
      </c>
      <c r="D163" s="3" t="s">
        <v>28</v>
      </c>
      <c r="E163" s="3" t="s">
        <v>144</v>
      </c>
      <c r="F163" s="3" t="s">
        <v>146</v>
      </c>
      <c r="G163" s="9" t="s">
        <v>0</v>
      </c>
      <c r="H163" s="10">
        <v>7200</v>
      </c>
      <c r="I163" s="10">
        <v>0</v>
      </c>
      <c r="J163" s="50"/>
      <c r="K163" s="10">
        <v>7200</v>
      </c>
      <c r="L163" s="50">
        <v>7200</v>
      </c>
      <c r="M163" s="50">
        <v>7200</v>
      </c>
      <c r="N163" s="50">
        <v>0</v>
      </c>
      <c r="O163" s="10">
        <v>7200</v>
      </c>
      <c r="P163" s="10">
        <v>0</v>
      </c>
      <c r="Q163" s="32">
        <f t="shared" si="23"/>
        <v>0</v>
      </c>
      <c r="R163" s="46" t="e">
        <f t="shared" si="22"/>
        <v>#DIV/0!</v>
      </c>
    </row>
    <row r="164" spans="1:18" ht="48.95" customHeight="1" x14ac:dyDescent="0.2">
      <c r="A164" s="8" t="s">
        <v>44</v>
      </c>
      <c r="B164" s="3" t="s">
        <v>37</v>
      </c>
      <c r="C164" s="3" t="s">
        <v>27</v>
      </c>
      <c r="D164" s="3" t="s">
        <v>28</v>
      </c>
      <c r="E164" s="3" t="s">
        <v>144</v>
      </c>
      <c r="F164" s="3" t="s">
        <v>146</v>
      </c>
      <c r="G164" s="3" t="s">
        <v>45</v>
      </c>
      <c r="H164" s="10">
        <v>7200</v>
      </c>
      <c r="I164" s="10">
        <v>0</v>
      </c>
      <c r="J164" s="50"/>
      <c r="K164" s="10">
        <v>7200</v>
      </c>
      <c r="L164" s="50">
        <v>7200</v>
      </c>
      <c r="M164" s="50">
        <v>7200</v>
      </c>
      <c r="N164" s="50">
        <v>0</v>
      </c>
      <c r="O164" s="10">
        <v>7200</v>
      </c>
      <c r="P164" s="10">
        <v>0</v>
      </c>
      <c r="Q164" s="32">
        <f t="shared" si="23"/>
        <v>0</v>
      </c>
      <c r="R164" s="46" t="e">
        <f t="shared" si="22"/>
        <v>#DIV/0!</v>
      </c>
    </row>
    <row r="165" spans="1:18" ht="64.5" customHeight="1" x14ac:dyDescent="0.2">
      <c r="A165" s="8" t="s">
        <v>46</v>
      </c>
      <c r="B165" s="3" t="s">
        <v>37</v>
      </c>
      <c r="C165" s="3" t="s">
        <v>27</v>
      </c>
      <c r="D165" s="3" t="s">
        <v>28</v>
      </c>
      <c r="E165" s="3" t="s">
        <v>144</v>
      </c>
      <c r="F165" s="3" t="s">
        <v>146</v>
      </c>
      <c r="G165" s="3" t="s">
        <v>47</v>
      </c>
      <c r="H165" s="10">
        <v>7200</v>
      </c>
      <c r="I165" s="10">
        <v>0</v>
      </c>
      <c r="J165" s="50"/>
      <c r="K165" s="10">
        <v>7200</v>
      </c>
      <c r="L165" s="50">
        <v>7200</v>
      </c>
      <c r="M165" s="50">
        <v>7200</v>
      </c>
      <c r="N165" s="50">
        <v>0</v>
      </c>
      <c r="O165" s="10">
        <v>7200</v>
      </c>
      <c r="P165" s="10">
        <v>0</v>
      </c>
      <c r="Q165" s="32">
        <f t="shared" si="23"/>
        <v>0</v>
      </c>
      <c r="R165" s="46" t="e">
        <f t="shared" si="22"/>
        <v>#DIV/0!</v>
      </c>
    </row>
    <row r="166" spans="1:18" ht="45" customHeight="1" x14ac:dyDescent="0.2">
      <c r="A166" s="28" t="s">
        <v>235</v>
      </c>
      <c r="B166" s="14" t="s">
        <v>37</v>
      </c>
      <c r="C166" s="14">
        <v>0</v>
      </c>
      <c r="D166" s="14" t="s">
        <v>28</v>
      </c>
      <c r="E166" s="14" t="s">
        <v>29</v>
      </c>
      <c r="F166" s="14">
        <v>82250</v>
      </c>
      <c r="G166" s="14"/>
      <c r="H166" s="16"/>
      <c r="I166" s="16"/>
      <c r="J166" s="62">
        <f>J167</f>
        <v>30329.9</v>
      </c>
      <c r="K166" s="16"/>
      <c r="L166" s="49">
        <f>L167</f>
        <v>20000</v>
      </c>
      <c r="M166" s="49"/>
      <c r="N166" s="49">
        <f>N167</f>
        <v>20000</v>
      </c>
      <c r="O166" s="10"/>
      <c r="P166" s="10"/>
      <c r="Q166" s="32"/>
      <c r="R166" s="46">
        <f t="shared" si="22"/>
        <v>65.941529645663195</v>
      </c>
    </row>
    <row r="167" spans="1:18" ht="34.5" customHeight="1" x14ac:dyDescent="0.2">
      <c r="A167" s="29" t="s">
        <v>54</v>
      </c>
      <c r="B167" s="3" t="s">
        <v>37</v>
      </c>
      <c r="C167" s="3">
        <v>0</v>
      </c>
      <c r="D167" s="3" t="s">
        <v>28</v>
      </c>
      <c r="E167" s="3" t="s">
        <v>29</v>
      </c>
      <c r="F167" s="3">
        <v>82250</v>
      </c>
      <c r="G167" s="3">
        <v>300</v>
      </c>
      <c r="H167" s="10"/>
      <c r="I167" s="10"/>
      <c r="J167" s="64">
        <f>J168</f>
        <v>30329.9</v>
      </c>
      <c r="K167" s="10"/>
      <c r="L167" s="50">
        <v>20000</v>
      </c>
      <c r="M167" s="50"/>
      <c r="N167" s="50">
        <v>20000</v>
      </c>
      <c r="O167" s="10"/>
      <c r="P167" s="10"/>
      <c r="Q167" s="32"/>
      <c r="R167" s="46">
        <f t="shared" si="22"/>
        <v>65.941529645663195</v>
      </c>
    </row>
    <row r="168" spans="1:18" ht="52.5" customHeight="1" x14ac:dyDescent="0.2">
      <c r="A168" s="29" t="s">
        <v>236</v>
      </c>
      <c r="B168" s="3" t="s">
        <v>37</v>
      </c>
      <c r="C168" s="3">
        <v>0</v>
      </c>
      <c r="D168" s="3" t="s">
        <v>28</v>
      </c>
      <c r="E168" s="3" t="s">
        <v>29</v>
      </c>
      <c r="F168" s="3">
        <v>82250</v>
      </c>
      <c r="G168" s="3">
        <v>320</v>
      </c>
      <c r="H168" s="10"/>
      <c r="I168" s="10"/>
      <c r="J168" s="64">
        <v>30329.9</v>
      </c>
      <c r="K168" s="10"/>
      <c r="L168" s="50">
        <v>20000</v>
      </c>
      <c r="M168" s="50"/>
      <c r="N168" s="50">
        <v>20000</v>
      </c>
      <c r="O168" s="10"/>
      <c r="P168" s="10"/>
      <c r="Q168" s="32"/>
      <c r="R168" s="46">
        <f t="shared" si="22"/>
        <v>65.941529645663195</v>
      </c>
    </row>
    <row r="169" spans="1:18" ht="74.25" customHeight="1" x14ac:dyDescent="0.2">
      <c r="A169" s="13" t="s">
        <v>223</v>
      </c>
      <c r="B169" s="5" t="s">
        <v>37</v>
      </c>
      <c r="C169" s="5" t="s">
        <v>14</v>
      </c>
      <c r="D169" s="5" t="s">
        <v>0</v>
      </c>
      <c r="E169" s="11" t="s">
        <v>0</v>
      </c>
      <c r="F169" s="11" t="s">
        <v>0</v>
      </c>
      <c r="G169" s="11" t="s">
        <v>0</v>
      </c>
      <c r="H169" s="7">
        <v>12754086</v>
      </c>
      <c r="I169" s="7">
        <v>1613664</v>
      </c>
      <c r="J169" s="62">
        <f>J170</f>
        <v>10926830.18</v>
      </c>
      <c r="K169" s="7">
        <f>K170</f>
        <v>12754086</v>
      </c>
      <c r="L169" s="59">
        <f>L170</f>
        <v>14107793.43</v>
      </c>
      <c r="M169" s="59">
        <v>7747829</v>
      </c>
      <c r="N169" s="59">
        <f>N170</f>
        <v>10028132.689999999</v>
      </c>
      <c r="O169" s="7">
        <f t="shared" ref="O169:P169" si="24">O170</f>
        <v>8403324</v>
      </c>
      <c r="P169" s="7">
        <f t="shared" si="24"/>
        <v>0</v>
      </c>
      <c r="Q169" s="31">
        <f t="shared" ref="Q169:Q216" si="25">N169/L169*100</f>
        <v>71.082219482143344</v>
      </c>
      <c r="R169" s="46">
        <f t="shared" si="22"/>
        <v>91.775313835800816</v>
      </c>
    </row>
    <row r="170" spans="1:18" ht="32.25" customHeight="1" x14ac:dyDescent="0.2">
      <c r="A170" s="4" t="s">
        <v>26</v>
      </c>
      <c r="B170" s="5" t="s">
        <v>37</v>
      </c>
      <c r="C170" s="5" t="s">
        <v>14</v>
      </c>
      <c r="D170" s="5" t="s">
        <v>28</v>
      </c>
      <c r="E170" s="5" t="s">
        <v>29</v>
      </c>
      <c r="F170" s="6" t="s">
        <v>0</v>
      </c>
      <c r="G170" s="6" t="s">
        <v>0</v>
      </c>
      <c r="H170" s="7">
        <v>12754086</v>
      </c>
      <c r="I170" s="7">
        <v>1613664</v>
      </c>
      <c r="J170" s="62">
        <f>J171+J176+J179+J182:K182+J185+J191+J194+J197</f>
        <v>10926830.18</v>
      </c>
      <c r="K170" s="7">
        <f>K171+K176+K179+K182+K185+K191+K194+K197</f>
        <v>12754086</v>
      </c>
      <c r="L170" s="59">
        <f>L171+L176+L179+L182+L185+L191+L194+L197</f>
        <v>14107793.43</v>
      </c>
      <c r="M170" s="59">
        <f>M171+M176+M179+M182+M185+M191+M194+M197</f>
        <v>7747829</v>
      </c>
      <c r="N170" s="59">
        <f>N171+N176+N179+N182+N185+N191+N194+N197</f>
        <v>10028132.689999999</v>
      </c>
      <c r="O170" s="7">
        <f t="shared" ref="O170:P170" si="26">O171+O176+O179+O191</f>
        <v>8403324</v>
      </c>
      <c r="P170" s="7">
        <f t="shared" si="26"/>
        <v>0</v>
      </c>
      <c r="Q170" s="31">
        <f t="shared" si="25"/>
        <v>71.082219482143344</v>
      </c>
      <c r="R170" s="46">
        <f t="shared" si="22"/>
        <v>91.775313835800816</v>
      </c>
    </row>
    <row r="171" spans="1:18" ht="144.4" customHeight="1" x14ac:dyDescent="0.2">
      <c r="A171" s="13" t="s">
        <v>147</v>
      </c>
      <c r="B171" s="14" t="s">
        <v>37</v>
      </c>
      <c r="C171" s="14" t="s">
        <v>14</v>
      </c>
      <c r="D171" s="14" t="s">
        <v>28</v>
      </c>
      <c r="E171" s="14" t="s">
        <v>29</v>
      </c>
      <c r="F171" s="14" t="s">
        <v>148</v>
      </c>
      <c r="G171" s="15" t="s">
        <v>0</v>
      </c>
      <c r="H171" s="16">
        <v>75600</v>
      </c>
      <c r="I171" s="16">
        <v>0</v>
      </c>
      <c r="J171" s="62">
        <f>J172+J174</f>
        <v>54450</v>
      </c>
      <c r="K171" s="16">
        <v>75600</v>
      </c>
      <c r="L171" s="49">
        <v>75600</v>
      </c>
      <c r="M171" s="49">
        <v>75600</v>
      </c>
      <c r="N171" s="49">
        <f>N172+N174</f>
        <v>48600</v>
      </c>
      <c r="O171" s="16">
        <v>75600</v>
      </c>
      <c r="P171" s="16">
        <v>0</v>
      </c>
      <c r="Q171" s="31">
        <f t="shared" si="25"/>
        <v>64.285714285714292</v>
      </c>
      <c r="R171" s="46">
        <f t="shared" si="22"/>
        <v>89.256198347107443</v>
      </c>
    </row>
    <row r="172" spans="1:18" ht="32.25" customHeight="1" x14ac:dyDescent="0.2">
      <c r="A172" s="8" t="s">
        <v>54</v>
      </c>
      <c r="B172" s="3" t="s">
        <v>37</v>
      </c>
      <c r="C172" s="3" t="s">
        <v>14</v>
      </c>
      <c r="D172" s="3" t="s">
        <v>28</v>
      </c>
      <c r="E172" s="3" t="s">
        <v>29</v>
      </c>
      <c r="F172" s="3" t="s">
        <v>148</v>
      </c>
      <c r="G172" s="3" t="s">
        <v>55</v>
      </c>
      <c r="H172" s="10">
        <v>18000</v>
      </c>
      <c r="I172" s="10">
        <v>0</v>
      </c>
      <c r="J172" s="64">
        <f>J173</f>
        <v>13500</v>
      </c>
      <c r="K172" s="10">
        <v>18000</v>
      </c>
      <c r="L172" s="50">
        <v>18000</v>
      </c>
      <c r="M172" s="50">
        <v>18000</v>
      </c>
      <c r="N172" s="50">
        <f>N173</f>
        <v>13500</v>
      </c>
      <c r="O172" s="10">
        <v>18000</v>
      </c>
      <c r="P172" s="10">
        <v>0</v>
      </c>
      <c r="Q172" s="32">
        <f t="shared" si="25"/>
        <v>75</v>
      </c>
      <c r="R172" s="46">
        <f t="shared" si="22"/>
        <v>100</v>
      </c>
    </row>
    <row r="173" spans="1:18" ht="48.95" customHeight="1" x14ac:dyDescent="0.2">
      <c r="A173" s="8" t="s">
        <v>56</v>
      </c>
      <c r="B173" s="3" t="s">
        <v>37</v>
      </c>
      <c r="C173" s="3" t="s">
        <v>14</v>
      </c>
      <c r="D173" s="3" t="s">
        <v>28</v>
      </c>
      <c r="E173" s="3" t="s">
        <v>29</v>
      </c>
      <c r="F173" s="3" t="s">
        <v>148</v>
      </c>
      <c r="G173" s="3" t="s">
        <v>57</v>
      </c>
      <c r="H173" s="10">
        <v>18000</v>
      </c>
      <c r="I173" s="10">
        <v>0</v>
      </c>
      <c r="J173" s="64">
        <v>13500</v>
      </c>
      <c r="K173" s="10">
        <v>18000</v>
      </c>
      <c r="L173" s="50">
        <v>18000</v>
      </c>
      <c r="M173" s="50">
        <v>18000</v>
      </c>
      <c r="N173" s="50">
        <v>13500</v>
      </c>
      <c r="O173" s="10">
        <v>18000</v>
      </c>
      <c r="P173" s="10">
        <v>0</v>
      </c>
      <c r="Q173" s="32">
        <f t="shared" si="25"/>
        <v>75</v>
      </c>
      <c r="R173" s="46">
        <f t="shared" si="22"/>
        <v>100</v>
      </c>
    </row>
    <row r="174" spans="1:18" ht="64.5" customHeight="1" x14ac:dyDescent="0.2">
      <c r="A174" s="8" t="s">
        <v>58</v>
      </c>
      <c r="B174" s="3" t="s">
        <v>37</v>
      </c>
      <c r="C174" s="3" t="s">
        <v>14</v>
      </c>
      <c r="D174" s="3" t="s">
        <v>28</v>
      </c>
      <c r="E174" s="3" t="s">
        <v>29</v>
      </c>
      <c r="F174" s="3" t="s">
        <v>148</v>
      </c>
      <c r="G174" s="3" t="s">
        <v>59</v>
      </c>
      <c r="H174" s="10">
        <v>57600</v>
      </c>
      <c r="I174" s="10">
        <v>0</v>
      </c>
      <c r="J174" s="64">
        <f>J175</f>
        <v>40950</v>
      </c>
      <c r="K174" s="10">
        <v>57600</v>
      </c>
      <c r="L174" s="50">
        <v>57600</v>
      </c>
      <c r="M174" s="50">
        <v>57600</v>
      </c>
      <c r="N174" s="50">
        <v>35100</v>
      </c>
      <c r="O174" s="10">
        <v>57600</v>
      </c>
      <c r="P174" s="10">
        <v>0</v>
      </c>
      <c r="Q174" s="32">
        <f t="shared" si="25"/>
        <v>60.9375</v>
      </c>
      <c r="R174" s="46">
        <f t="shared" si="22"/>
        <v>85.714285714285708</v>
      </c>
    </row>
    <row r="175" spans="1:18" ht="32.25" customHeight="1" x14ac:dyDescent="0.2">
      <c r="A175" s="8" t="s">
        <v>60</v>
      </c>
      <c r="B175" s="3" t="s">
        <v>37</v>
      </c>
      <c r="C175" s="3" t="s">
        <v>14</v>
      </c>
      <c r="D175" s="3" t="s">
        <v>28</v>
      </c>
      <c r="E175" s="3" t="s">
        <v>29</v>
      </c>
      <c r="F175" s="3" t="s">
        <v>148</v>
      </c>
      <c r="G175" s="3" t="s">
        <v>61</v>
      </c>
      <c r="H175" s="10">
        <v>57600</v>
      </c>
      <c r="I175" s="10">
        <v>0</v>
      </c>
      <c r="J175" s="64">
        <v>40950</v>
      </c>
      <c r="K175" s="10">
        <v>57600</v>
      </c>
      <c r="L175" s="50">
        <v>57600</v>
      </c>
      <c r="M175" s="50">
        <v>57600</v>
      </c>
      <c r="N175" s="50">
        <v>35100</v>
      </c>
      <c r="O175" s="10">
        <v>57600</v>
      </c>
      <c r="P175" s="10">
        <v>0</v>
      </c>
      <c r="Q175" s="32">
        <f t="shared" si="25"/>
        <v>60.9375</v>
      </c>
      <c r="R175" s="46">
        <f t="shared" si="22"/>
        <v>85.714285714285708</v>
      </c>
    </row>
    <row r="176" spans="1:18" ht="15.2" customHeight="1" x14ac:dyDescent="0.2">
      <c r="A176" s="13" t="s">
        <v>149</v>
      </c>
      <c r="B176" s="14" t="s">
        <v>37</v>
      </c>
      <c r="C176" s="14" t="s">
        <v>14</v>
      </c>
      <c r="D176" s="14" t="s">
        <v>28</v>
      </c>
      <c r="E176" s="14" t="s">
        <v>29</v>
      </c>
      <c r="F176" s="14" t="s">
        <v>150</v>
      </c>
      <c r="G176" s="15" t="s">
        <v>0</v>
      </c>
      <c r="H176" s="16">
        <v>2950000</v>
      </c>
      <c r="I176" s="16">
        <v>248400</v>
      </c>
      <c r="J176" s="62">
        <f t="shared" ref="J176:J177" si="27">J177</f>
        <v>2250012.9300000002</v>
      </c>
      <c r="K176" s="16">
        <v>2950000</v>
      </c>
      <c r="L176" s="49">
        <v>3204405</v>
      </c>
      <c r="M176" s="49">
        <v>2004000</v>
      </c>
      <c r="N176" s="49">
        <f>N178</f>
        <v>2299337.9700000002</v>
      </c>
      <c r="O176" s="16">
        <v>2172000</v>
      </c>
      <c r="P176" s="16">
        <v>0</v>
      </c>
      <c r="Q176" s="31">
        <f t="shared" si="25"/>
        <v>71.755535583048967</v>
      </c>
      <c r="R176" s="46">
        <f t="shared" si="22"/>
        <v>102.1922114020918</v>
      </c>
    </row>
    <row r="177" spans="1:18" ht="64.5" customHeight="1" x14ac:dyDescent="0.2">
      <c r="A177" s="8" t="s">
        <v>58</v>
      </c>
      <c r="B177" s="3" t="s">
        <v>37</v>
      </c>
      <c r="C177" s="3" t="s">
        <v>14</v>
      </c>
      <c r="D177" s="3" t="s">
        <v>28</v>
      </c>
      <c r="E177" s="3" t="s">
        <v>29</v>
      </c>
      <c r="F177" s="3" t="s">
        <v>150</v>
      </c>
      <c r="G177" s="3" t="s">
        <v>59</v>
      </c>
      <c r="H177" s="10">
        <v>2950000</v>
      </c>
      <c r="I177" s="10">
        <v>248400</v>
      </c>
      <c r="J177" s="64">
        <f t="shared" si="27"/>
        <v>2250012.9300000002</v>
      </c>
      <c r="K177" s="10">
        <v>2950000</v>
      </c>
      <c r="L177" s="50">
        <v>3204405</v>
      </c>
      <c r="M177" s="50">
        <v>2004000</v>
      </c>
      <c r="N177" s="50">
        <f>N178</f>
        <v>2299337.9700000002</v>
      </c>
      <c r="O177" s="10">
        <v>2172000</v>
      </c>
      <c r="P177" s="10">
        <v>0</v>
      </c>
      <c r="Q177" s="32">
        <f t="shared" si="25"/>
        <v>71.755535583048967</v>
      </c>
      <c r="R177" s="46">
        <f t="shared" si="22"/>
        <v>102.1922114020918</v>
      </c>
    </row>
    <row r="178" spans="1:18" ht="32.25" customHeight="1" x14ac:dyDescent="0.2">
      <c r="A178" s="8" t="s">
        <v>60</v>
      </c>
      <c r="B178" s="3" t="s">
        <v>37</v>
      </c>
      <c r="C178" s="3" t="s">
        <v>14</v>
      </c>
      <c r="D178" s="3" t="s">
        <v>28</v>
      </c>
      <c r="E178" s="3" t="s">
        <v>29</v>
      </c>
      <c r="F178" s="3" t="s">
        <v>150</v>
      </c>
      <c r="G178" s="3" t="s">
        <v>61</v>
      </c>
      <c r="H178" s="10">
        <v>2950000</v>
      </c>
      <c r="I178" s="10">
        <v>248400</v>
      </c>
      <c r="J178" s="64">
        <v>2250012.9300000002</v>
      </c>
      <c r="K178" s="10">
        <v>2950000</v>
      </c>
      <c r="L178" s="50">
        <v>3204405</v>
      </c>
      <c r="M178" s="50">
        <v>2004000</v>
      </c>
      <c r="N178" s="50">
        <v>2299337.9700000002</v>
      </c>
      <c r="O178" s="10">
        <v>2172000</v>
      </c>
      <c r="P178" s="10">
        <v>0</v>
      </c>
      <c r="Q178" s="32">
        <f t="shared" si="25"/>
        <v>71.755535583048967</v>
      </c>
      <c r="R178" s="46">
        <f t="shared" si="22"/>
        <v>102.1922114020918</v>
      </c>
    </row>
    <row r="179" spans="1:18" ht="32.25" customHeight="1" x14ac:dyDescent="0.2">
      <c r="A179" s="13" t="s">
        <v>151</v>
      </c>
      <c r="B179" s="14" t="s">
        <v>37</v>
      </c>
      <c r="C179" s="14" t="s">
        <v>14</v>
      </c>
      <c r="D179" s="14" t="s">
        <v>28</v>
      </c>
      <c r="E179" s="14" t="s">
        <v>29</v>
      </c>
      <c r="F179" s="14" t="s">
        <v>152</v>
      </c>
      <c r="G179" s="15" t="s">
        <v>0</v>
      </c>
      <c r="H179" s="16">
        <v>8518786</v>
      </c>
      <c r="I179" s="16">
        <v>307368</v>
      </c>
      <c r="J179" s="62">
        <f t="shared" ref="J179:J180" si="28">J180</f>
        <v>7188135.8499999996</v>
      </c>
      <c r="K179" s="16">
        <v>8518786</v>
      </c>
      <c r="L179" s="49">
        <v>8482234.4299999997</v>
      </c>
      <c r="M179" s="49">
        <v>5178744</v>
      </c>
      <c r="N179" s="49">
        <f>N180</f>
        <v>6410213.7199999997</v>
      </c>
      <c r="O179" s="16">
        <v>5625724</v>
      </c>
      <c r="P179" s="16">
        <v>0</v>
      </c>
      <c r="Q179" s="31">
        <f t="shared" si="25"/>
        <v>75.572230087491235</v>
      </c>
      <c r="R179" s="46">
        <f t="shared" si="22"/>
        <v>89.177692989761738</v>
      </c>
    </row>
    <row r="180" spans="1:18" ht="64.5" customHeight="1" x14ac:dyDescent="0.2">
      <c r="A180" s="8" t="s">
        <v>58</v>
      </c>
      <c r="B180" s="3" t="s">
        <v>37</v>
      </c>
      <c r="C180" s="3" t="s">
        <v>14</v>
      </c>
      <c r="D180" s="3" t="s">
        <v>28</v>
      </c>
      <c r="E180" s="3" t="s">
        <v>29</v>
      </c>
      <c r="F180" s="3" t="s">
        <v>152</v>
      </c>
      <c r="G180" s="3" t="s">
        <v>59</v>
      </c>
      <c r="H180" s="10">
        <v>8518786</v>
      </c>
      <c r="I180" s="10">
        <v>307368</v>
      </c>
      <c r="J180" s="64">
        <f t="shared" si="28"/>
        <v>7188135.8499999996</v>
      </c>
      <c r="K180" s="10">
        <v>8518786</v>
      </c>
      <c r="L180" s="50">
        <v>8482234.4299999997</v>
      </c>
      <c r="M180" s="50">
        <v>5178744</v>
      </c>
      <c r="N180" s="50">
        <f>N181</f>
        <v>6410213.7199999997</v>
      </c>
      <c r="O180" s="10">
        <v>5625724</v>
      </c>
      <c r="P180" s="10">
        <v>0</v>
      </c>
      <c r="Q180" s="32">
        <f t="shared" si="25"/>
        <v>75.572230087491235</v>
      </c>
      <c r="R180" s="46">
        <f t="shared" si="22"/>
        <v>89.177692989761738</v>
      </c>
    </row>
    <row r="181" spans="1:18" ht="32.25" customHeight="1" x14ac:dyDescent="0.2">
      <c r="A181" s="8" t="s">
        <v>60</v>
      </c>
      <c r="B181" s="3" t="s">
        <v>37</v>
      </c>
      <c r="C181" s="3" t="s">
        <v>14</v>
      </c>
      <c r="D181" s="3" t="s">
        <v>28</v>
      </c>
      <c r="E181" s="3" t="s">
        <v>29</v>
      </c>
      <c r="F181" s="3" t="s">
        <v>152</v>
      </c>
      <c r="G181" s="3" t="s">
        <v>61</v>
      </c>
      <c r="H181" s="10">
        <v>8518786</v>
      </c>
      <c r="I181" s="10">
        <v>307368</v>
      </c>
      <c r="J181" s="64">
        <v>7188135.8499999996</v>
      </c>
      <c r="K181" s="10">
        <v>8518786</v>
      </c>
      <c r="L181" s="50">
        <v>8482234.4299999997</v>
      </c>
      <c r="M181" s="50">
        <v>5178744</v>
      </c>
      <c r="N181" s="50">
        <v>6410213.7199999997</v>
      </c>
      <c r="O181" s="10">
        <v>5625724</v>
      </c>
      <c r="P181" s="10">
        <v>0</v>
      </c>
      <c r="Q181" s="32">
        <f t="shared" si="25"/>
        <v>75.572230087491235</v>
      </c>
      <c r="R181" s="46">
        <f t="shared" si="22"/>
        <v>89.177692989761738</v>
      </c>
    </row>
    <row r="182" spans="1:18" ht="48.95" customHeight="1" x14ac:dyDescent="0.2">
      <c r="A182" s="13" t="s">
        <v>153</v>
      </c>
      <c r="B182" s="14" t="s">
        <v>37</v>
      </c>
      <c r="C182" s="14" t="s">
        <v>14</v>
      </c>
      <c r="D182" s="14" t="s">
        <v>28</v>
      </c>
      <c r="E182" s="14" t="s">
        <v>29</v>
      </c>
      <c r="F182" s="14" t="s">
        <v>154</v>
      </c>
      <c r="G182" s="15" t="s">
        <v>0</v>
      </c>
      <c r="H182" s="16">
        <v>24000</v>
      </c>
      <c r="I182" s="16">
        <v>0</v>
      </c>
      <c r="J182" s="62">
        <f t="shared" ref="J182:J183" si="29">J183</f>
        <v>29525</v>
      </c>
      <c r="K182" s="16">
        <v>24000</v>
      </c>
      <c r="L182" s="49">
        <v>121500</v>
      </c>
      <c r="M182" s="49">
        <v>0</v>
      </c>
      <c r="N182" s="49">
        <v>99685</v>
      </c>
      <c r="O182" s="16">
        <v>0</v>
      </c>
      <c r="P182" s="16">
        <v>0</v>
      </c>
      <c r="Q182" s="31">
        <f t="shared" si="25"/>
        <v>82.045267489711932</v>
      </c>
      <c r="R182" s="46">
        <f t="shared" si="22"/>
        <v>337.62912785774768</v>
      </c>
    </row>
    <row r="183" spans="1:18" ht="48.95" customHeight="1" x14ac:dyDescent="0.2">
      <c r="A183" s="8" t="s">
        <v>44</v>
      </c>
      <c r="B183" s="3" t="s">
        <v>37</v>
      </c>
      <c r="C183" s="3" t="s">
        <v>14</v>
      </c>
      <c r="D183" s="3" t="s">
        <v>28</v>
      </c>
      <c r="E183" s="3" t="s">
        <v>29</v>
      </c>
      <c r="F183" s="3" t="s">
        <v>154</v>
      </c>
      <c r="G183" s="3" t="s">
        <v>45</v>
      </c>
      <c r="H183" s="10">
        <v>24000</v>
      </c>
      <c r="I183" s="10">
        <v>0</v>
      </c>
      <c r="J183" s="64">
        <f t="shared" si="29"/>
        <v>29525</v>
      </c>
      <c r="K183" s="10">
        <v>24000</v>
      </c>
      <c r="L183" s="50">
        <v>121500</v>
      </c>
      <c r="M183" s="50">
        <v>0</v>
      </c>
      <c r="N183" s="50">
        <v>99685</v>
      </c>
      <c r="O183" s="10">
        <v>0</v>
      </c>
      <c r="P183" s="10">
        <v>0</v>
      </c>
      <c r="Q183" s="32">
        <f t="shared" si="25"/>
        <v>82.045267489711932</v>
      </c>
      <c r="R183" s="46">
        <f t="shared" si="22"/>
        <v>337.62912785774768</v>
      </c>
    </row>
    <row r="184" spans="1:18" ht="64.5" customHeight="1" x14ac:dyDescent="0.2">
      <c r="A184" s="8" t="s">
        <v>46</v>
      </c>
      <c r="B184" s="3" t="s">
        <v>37</v>
      </c>
      <c r="C184" s="3" t="s">
        <v>14</v>
      </c>
      <c r="D184" s="3" t="s">
        <v>28</v>
      </c>
      <c r="E184" s="3" t="s">
        <v>29</v>
      </c>
      <c r="F184" s="3" t="s">
        <v>154</v>
      </c>
      <c r="G184" s="3" t="s">
        <v>47</v>
      </c>
      <c r="H184" s="10">
        <v>24000</v>
      </c>
      <c r="I184" s="10">
        <v>0</v>
      </c>
      <c r="J184" s="64">
        <v>29525</v>
      </c>
      <c r="K184" s="10">
        <v>24000</v>
      </c>
      <c r="L184" s="50">
        <v>121500</v>
      </c>
      <c r="M184" s="50">
        <v>0</v>
      </c>
      <c r="N184" s="50">
        <v>99685</v>
      </c>
      <c r="O184" s="10">
        <v>0</v>
      </c>
      <c r="P184" s="10">
        <v>0</v>
      </c>
      <c r="Q184" s="32">
        <f t="shared" si="25"/>
        <v>82.045267489711932</v>
      </c>
      <c r="R184" s="46">
        <f t="shared" si="22"/>
        <v>337.62912785774768</v>
      </c>
    </row>
    <row r="185" spans="1:18" ht="32.25" customHeight="1" x14ac:dyDescent="0.2">
      <c r="A185" s="13" t="s">
        <v>155</v>
      </c>
      <c r="B185" s="14" t="s">
        <v>37</v>
      </c>
      <c r="C185" s="14" t="s">
        <v>14</v>
      </c>
      <c r="D185" s="14" t="s">
        <v>28</v>
      </c>
      <c r="E185" s="14" t="s">
        <v>29</v>
      </c>
      <c r="F185" s="14" t="s">
        <v>156</v>
      </c>
      <c r="G185" s="15" t="s">
        <v>0</v>
      </c>
      <c r="H185" s="16">
        <v>100000</v>
      </c>
      <c r="I185" s="16">
        <v>0</v>
      </c>
      <c r="J185" s="62">
        <f>J188+J187</f>
        <v>268238.40000000002</v>
      </c>
      <c r="K185" s="16">
        <v>100000</v>
      </c>
      <c r="L185" s="49">
        <v>83000</v>
      </c>
      <c r="M185" s="49">
        <v>0</v>
      </c>
      <c r="N185" s="49">
        <f>N186+N189</f>
        <v>81874</v>
      </c>
      <c r="O185" s="16">
        <v>0</v>
      </c>
      <c r="P185" s="16">
        <v>0</v>
      </c>
      <c r="Q185" s="31">
        <f t="shared" si="25"/>
        <v>98.643373493975901</v>
      </c>
      <c r="R185" s="46">
        <f t="shared" si="22"/>
        <v>30.522848331931591</v>
      </c>
    </row>
    <row r="186" spans="1:18" ht="127.9" customHeight="1" x14ac:dyDescent="0.2">
      <c r="A186" s="8" t="s">
        <v>40</v>
      </c>
      <c r="B186" s="3" t="s">
        <v>37</v>
      </c>
      <c r="C186" s="3" t="s">
        <v>14</v>
      </c>
      <c r="D186" s="3" t="s">
        <v>28</v>
      </c>
      <c r="E186" s="3" t="s">
        <v>29</v>
      </c>
      <c r="F186" s="3" t="s">
        <v>156</v>
      </c>
      <c r="G186" s="3" t="s">
        <v>41</v>
      </c>
      <c r="H186" s="10">
        <v>10000</v>
      </c>
      <c r="I186" s="10">
        <v>0</v>
      </c>
      <c r="J186" s="64">
        <f>J187</f>
        <v>31000</v>
      </c>
      <c r="K186" s="10">
        <v>10000</v>
      </c>
      <c r="L186" s="50">
        <v>0</v>
      </c>
      <c r="M186" s="50">
        <v>0</v>
      </c>
      <c r="N186" s="50">
        <v>0</v>
      </c>
      <c r="O186" s="10">
        <v>0</v>
      </c>
      <c r="P186" s="10">
        <v>0</v>
      </c>
      <c r="Q186" s="32" t="e">
        <f t="shared" si="25"/>
        <v>#DIV/0!</v>
      </c>
      <c r="R186" s="46">
        <f t="shared" si="22"/>
        <v>0</v>
      </c>
    </row>
    <row r="187" spans="1:18" ht="32.25" customHeight="1" x14ac:dyDescent="0.2">
      <c r="A187" s="8" t="s">
        <v>98</v>
      </c>
      <c r="B187" s="3" t="s">
        <v>37</v>
      </c>
      <c r="C187" s="3" t="s">
        <v>14</v>
      </c>
      <c r="D187" s="3" t="s">
        <v>28</v>
      </c>
      <c r="E187" s="3" t="s">
        <v>29</v>
      </c>
      <c r="F187" s="3" t="s">
        <v>156</v>
      </c>
      <c r="G187" s="3" t="s">
        <v>99</v>
      </c>
      <c r="H187" s="10">
        <v>0</v>
      </c>
      <c r="I187" s="10">
        <v>10000</v>
      </c>
      <c r="J187" s="64">
        <v>31000</v>
      </c>
      <c r="K187" s="10">
        <v>10000</v>
      </c>
      <c r="L187" s="50">
        <v>0</v>
      </c>
      <c r="M187" s="50">
        <v>0</v>
      </c>
      <c r="N187" s="50">
        <v>0</v>
      </c>
      <c r="O187" s="10">
        <v>0</v>
      </c>
      <c r="P187" s="10">
        <v>0</v>
      </c>
      <c r="Q187" s="32" t="e">
        <f t="shared" si="25"/>
        <v>#DIV/0!</v>
      </c>
      <c r="R187" s="46">
        <f t="shared" si="22"/>
        <v>0</v>
      </c>
    </row>
    <row r="188" spans="1:18" ht="48.95" customHeight="1" x14ac:dyDescent="0.2">
      <c r="A188" s="8" t="s">
        <v>42</v>
      </c>
      <c r="B188" s="3" t="s">
        <v>37</v>
      </c>
      <c r="C188" s="3" t="s">
        <v>14</v>
      </c>
      <c r="D188" s="3" t="s">
        <v>28</v>
      </c>
      <c r="E188" s="3" t="s">
        <v>29</v>
      </c>
      <c r="F188" s="3" t="s">
        <v>156</v>
      </c>
      <c r="G188" s="3" t="s">
        <v>43</v>
      </c>
      <c r="H188" s="10">
        <v>10000</v>
      </c>
      <c r="I188" s="10">
        <v>-10000</v>
      </c>
      <c r="J188" s="64">
        <f>J189</f>
        <v>237238.39999999999</v>
      </c>
      <c r="K188" s="10">
        <v>0</v>
      </c>
      <c r="L188" s="50">
        <v>0</v>
      </c>
      <c r="M188" s="50">
        <v>0</v>
      </c>
      <c r="N188" s="50">
        <v>0</v>
      </c>
      <c r="O188" s="10">
        <v>0</v>
      </c>
      <c r="P188" s="10">
        <v>0</v>
      </c>
      <c r="Q188" s="32" t="e">
        <f t="shared" si="25"/>
        <v>#DIV/0!</v>
      </c>
      <c r="R188" s="46">
        <f t="shared" si="22"/>
        <v>0</v>
      </c>
    </row>
    <row r="189" spans="1:18" ht="48.95" customHeight="1" x14ac:dyDescent="0.2">
      <c r="A189" s="8" t="s">
        <v>44</v>
      </c>
      <c r="B189" s="3" t="s">
        <v>37</v>
      </c>
      <c r="C189" s="3" t="s">
        <v>14</v>
      </c>
      <c r="D189" s="3" t="s">
        <v>28</v>
      </c>
      <c r="E189" s="3" t="s">
        <v>29</v>
      </c>
      <c r="F189" s="3" t="s">
        <v>156</v>
      </c>
      <c r="G189" s="3" t="s">
        <v>45</v>
      </c>
      <c r="H189" s="10">
        <v>90000</v>
      </c>
      <c r="I189" s="10">
        <v>0</v>
      </c>
      <c r="J189" s="64">
        <v>237238.39999999999</v>
      </c>
      <c r="K189" s="10">
        <v>90000</v>
      </c>
      <c r="L189" s="50">
        <v>83000</v>
      </c>
      <c r="M189" s="50">
        <v>0</v>
      </c>
      <c r="N189" s="50">
        <v>81874</v>
      </c>
      <c r="O189" s="10">
        <v>0</v>
      </c>
      <c r="P189" s="10">
        <v>0</v>
      </c>
      <c r="Q189" s="32">
        <f t="shared" si="25"/>
        <v>98.643373493975901</v>
      </c>
      <c r="R189" s="46">
        <f t="shared" si="22"/>
        <v>34.51127642068063</v>
      </c>
    </row>
    <row r="190" spans="1:18" ht="64.5" customHeight="1" x14ac:dyDescent="0.2">
      <c r="A190" s="8" t="s">
        <v>46</v>
      </c>
      <c r="B190" s="3" t="s">
        <v>37</v>
      </c>
      <c r="C190" s="3" t="s">
        <v>14</v>
      </c>
      <c r="D190" s="3" t="s">
        <v>28</v>
      </c>
      <c r="E190" s="3" t="s">
        <v>29</v>
      </c>
      <c r="F190" s="3" t="s">
        <v>156</v>
      </c>
      <c r="G190" s="3" t="s">
        <v>47</v>
      </c>
      <c r="H190" s="10">
        <v>90000</v>
      </c>
      <c r="I190" s="10">
        <v>0</v>
      </c>
      <c r="J190" s="50">
        <v>149671.57999999999</v>
      </c>
      <c r="K190" s="10">
        <v>90000</v>
      </c>
      <c r="L190" s="50">
        <v>83000</v>
      </c>
      <c r="M190" s="50">
        <v>0</v>
      </c>
      <c r="N190" s="50">
        <v>81874</v>
      </c>
      <c r="O190" s="10">
        <v>0</v>
      </c>
      <c r="P190" s="10">
        <v>0</v>
      </c>
      <c r="Q190" s="32">
        <f t="shared" si="25"/>
        <v>98.643373493975901</v>
      </c>
      <c r="R190" s="46">
        <f t="shared" si="22"/>
        <v>54.702435826494252</v>
      </c>
    </row>
    <row r="191" spans="1:18" ht="80.099999999999994" customHeight="1" x14ac:dyDescent="0.2">
      <c r="A191" s="13" t="s">
        <v>157</v>
      </c>
      <c r="B191" s="14" t="s">
        <v>37</v>
      </c>
      <c r="C191" s="14" t="s">
        <v>14</v>
      </c>
      <c r="D191" s="14" t="s">
        <v>28</v>
      </c>
      <c r="E191" s="14" t="s">
        <v>29</v>
      </c>
      <c r="F191" s="14" t="s">
        <v>158</v>
      </c>
      <c r="G191" s="15" t="s">
        <v>0</v>
      </c>
      <c r="H191" s="16">
        <v>1085700</v>
      </c>
      <c r="I191" s="16">
        <v>-100000</v>
      </c>
      <c r="J191" s="62">
        <f>J192</f>
        <v>957447</v>
      </c>
      <c r="K191" s="16">
        <v>1085700</v>
      </c>
      <c r="L191" s="49">
        <v>983158</v>
      </c>
      <c r="M191" s="49">
        <v>489485</v>
      </c>
      <c r="N191" s="49">
        <v>983158</v>
      </c>
      <c r="O191" s="16">
        <v>530000</v>
      </c>
      <c r="P191" s="16">
        <v>0</v>
      </c>
      <c r="Q191" s="31">
        <f t="shared" si="25"/>
        <v>100</v>
      </c>
      <c r="R191" s="46">
        <f t="shared" si="22"/>
        <v>102.68537057403699</v>
      </c>
    </row>
    <row r="192" spans="1:18" ht="64.5" customHeight="1" x14ac:dyDescent="0.2">
      <c r="A192" s="8" t="s">
        <v>58</v>
      </c>
      <c r="B192" s="3" t="s">
        <v>37</v>
      </c>
      <c r="C192" s="3" t="s">
        <v>14</v>
      </c>
      <c r="D192" s="3" t="s">
        <v>28</v>
      </c>
      <c r="E192" s="3" t="s">
        <v>29</v>
      </c>
      <c r="F192" s="3" t="s">
        <v>158</v>
      </c>
      <c r="G192" s="3" t="s">
        <v>59</v>
      </c>
      <c r="H192" s="10">
        <v>1085700</v>
      </c>
      <c r="I192" s="10">
        <v>-100000</v>
      </c>
      <c r="J192" s="64">
        <f>J193</f>
        <v>957447</v>
      </c>
      <c r="K192" s="10">
        <v>1085700</v>
      </c>
      <c r="L192" s="50">
        <v>983158</v>
      </c>
      <c r="M192" s="50">
        <v>489485</v>
      </c>
      <c r="N192" s="50">
        <v>983158</v>
      </c>
      <c r="O192" s="10">
        <v>530000</v>
      </c>
      <c r="P192" s="10">
        <v>0</v>
      </c>
      <c r="Q192" s="32">
        <f t="shared" si="25"/>
        <v>100</v>
      </c>
      <c r="R192" s="46">
        <f t="shared" si="22"/>
        <v>102.68537057403699</v>
      </c>
    </row>
    <row r="193" spans="1:18" ht="32.25" customHeight="1" x14ac:dyDescent="0.2">
      <c r="A193" s="8" t="s">
        <v>60</v>
      </c>
      <c r="B193" s="3" t="s">
        <v>37</v>
      </c>
      <c r="C193" s="3" t="s">
        <v>14</v>
      </c>
      <c r="D193" s="3" t="s">
        <v>28</v>
      </c>
      <c r="E193" s="3" t="s">
        <v>29</v>
      </c>
      <c r="F193" s="3" t="s">
        <v>158</v>
      </c>
      <c r="G193" s="3" t="s">
        <v>61</v>
      </c>
      <c r="H193" s="10">
        <v>1085700</v>
      </c>
      <c r="I193" s="10">
        <v>-100000</v>
      </c>
      <c r="J193" s="64">
        <v>957447</v>
      </c>
      <c r="K193" s="10">
        <v>1085700</v>
      </c>
      <c r="L193" s="50">
        <v>983158</v>
      </c>
      <c r="M193" s="50">
        <v>489485</v>
      </c>
      <c r="N193" s="50">
        <v>983158</v>
      </c>
      <c r="O193" s="10">
        <v>530000</v>
      </c>
      <c r="P193" s="10">
        <v>0</v>
      </c>
      <c r="Q193" s="32">
        <f t="shared" si="25"/>
        <v>100</v>
      </c>
      <c r="R193" s="46">
        <f t="shared" si="22"/>
        <v>102.68537057403699</v>
      </c>
    </row>
    <row r="194" spans="1:18" ht="15.2" customHeight="1" x14ac:dyDescent="0.2">
      <c r="A194" s="13" t="s">
        <v>159</v>
      </c>
      <c r="B194" s="14" t="s">
        <v>37</v>
      </c>
      <c r="C194" s="14" t="s">
        <v>14</v>
      </c>
      <c r="D194" s="14" t="s">
        <v>28</v>
      </c>
      <c r="E194" s="14" t="s">
        <v>29</v>
      </c>
      <c r="F194" s="14" t="s">
        <v>160</v>
      </c>
      <c r="G194" s="15" t="s">
        <v>0</v>
      </c>
      <c r="H194" s="16">
        <v>0</v>
      </c>
      <c r="I194" s="16">
        <v>105264</v>
      </c>
      <c r="J194" s="62">
        <f>J195</f>
        <v>72638</v>
      </c>
      <c r="K194" s="16"/>
      <c r="L194" s="49">
        <v>105264</v>
      </c>
      <c r="M194" s="49">
        <v>0</v>
      </c>
      <c r="N194" s="49">
        <v>105264</v>
      </c>
      <c r="O194" s="16">
        <v>0</v>
      </c>
      <c r="P194" s="16">
        <v>0</v>
      </c>
      <c r="Q194" s="31">
        <f t="shared" si="25"/>
        <v>100</v>
      </c>
      <c r="R194" s="46">
        <f t="shared" si="22"/>
        <v>144.91588424791431</v>
      </c>
    </row>
    <row r="195" spans="1:18" ht="64.5" customHeight="1" x14ac:dyDescent="0.2">
      <c r="A195" s="8" t="s">
        <v>58</v>
      </c>
      <c r="B195" s="3" t="s">
        <v>37</v>
      </c>
      <c r="C195" s="3" t="s">
        <v>14</v>
      </c>
      <c r="D195" s="3" t="s">
        <v>28</v>
      </c>
      <c r="E195" s="3" t="s">
        <v>29</v>
      </c>
      <c r="F195" s="3" t="s">
        <v>160</v>
      </c>
      <c r="G195" s="3" t="s">
        <v>59</v>
      </c>
      <c r="H195" s="10">
        <v>0</v>
      </c>
      <c r="I195" s="10">
        <v>105264</v>
      </c>
      <c r="J195" s="64">
        <f>J196</f>
        <v>72638</v>
      </c>
      <c r="K195" s="10"/>
      <c r="L195" s="50">
        <v>105264</v>
      </c>
      <c r="M195" s="50">
        <v>0</v>
      </c>
      <c r="N195" s="50">
        <v>105264</v>
      </c>
      <c r="O195" s="10">
        <v>0</v>
      </c>
      <c r="P195" s="10">
        <v>0</v>
      </c>
      <c r="Q195" s="32">
        <f t="shared" si="25"/>
        <v>100</v>
      </c>
      <c r="R195" s="46">
        <f t="shared" si="22"/>
        <v>144.91588424791431</v>
      </c>
    </row>
    <row r="196" spans="1:18" ht="25.5" customHeight="1" x14ac:dyDescent="0.2">
      <c r="A196" s="8" t="s">
        <v>60</v>
      </c>
      <c r="B196" s="3" t="s">
        <v>37</v>
      </c>
      <c r="C196" s="3" t="s">
        <v>14</v>
      </c>
      <c r="D196" s="3" t="s">
        <v>28</v>
      </c>
      <c r="E196" s="3" t="s">
        <v>29</v>
      </c>
      <c r="F196" s="3" t="s">
        <v>160</v>
      </c>
      <c r="G196" s="3" t="s">
        <v>61</v>
      </c>
      <c r="H196" s="10">
        <v>0</v>
      </c>
      <c r="I196" s="10">
        <v>105264</v>
      </c>
      <c r="J196" s="64">
        <v>72638</v>
      </c>
      <c r="K196" s="10"/>
      <c r="L196" s="50">
        <v>105264</v>
      </c>
      <c r="M196" s="50">
        <v>0</v>
      </c>
      <c r="N196" s="50">
        <v>105264</v>
      </c>
      <c r="O196" s="10">
        <v>0</v>
      </c>
      <c r="P196" s="10">
        <v>0</v>
      </c>
      <c r="Q196" s="32">
        <f t="shared" si="25"/>
        <v>100</v>
      </c>
      <c r="R196" s="46">
        <f t="shared" si="22"/>
        <v>144.91588424791431</v>
      </c>
    </row>
    <row r="197" spans="1:18" ht="96.6" customHeight="1" x14ac:dyDescent="0.2">
      <c r="A197" s="13" t="s">
        <v>161</v>
      </c>
      <c r="B197" s="14" t="s">
        <v>37</v>
      </c>
      <c r="C197" s="14" t="s">
        <v>14</v>
      </c>
      <c r="D197" s="14" t="s">
        <v>28</v>
      </c>
      <c r="E197" s="14" t="s">
        <v>29</v>
      </c>
      <c r="F197" s="14" t="s">
        <v>162</v>
      </c>
      <c r="G197" s="15" t="s">
        <v>0</v>
      </c>
      <c r="H197" s="16">
        <v>0</v>
      </c>
      <c r="I197" s="16">
        <v>1052632</v>
      </c>
      <c r="J197" s="62">
        <f>J198</f>
        <v>106383</v>
      </c>
      <c r="K197" s="16"/>
      <c r="L197" s="49">
        <v>1052632</v>
      </c>
      <c r="M197" s="49">
        <v>0</v>
      </c>
      <c r="N197" s="49">
        <v>0</v>
      </c>
      <c r="O197" s="16">
        <v>0</v>
      </c>
      <c r="P197" s="16">
        <v>0</v>
      </c>
      <c r="Q197" s="31">
        <f t="shared" si="25"/>
        <v>0</v>
      </c>
      <c r="R197" s="46">
        <f t="shared" si="22"/>
        <v>0</v>
      </c>
    </row>
    <row r="198" spans="1:18" ht="64.5" customHeight="1" x14ac:dyDescent="0.2">
      <c r="A198" s="8" t="s">
        <v>58</v>
      </c>
      <c r="B198" s="3" t="s">
        <v>37</v>
      </c>
      <c r="C198" s="3" t="s">
        <v>14</v>
      </c>
      <c r="D198" s="3" t="s">
        <v>28</v>
      </c>
      <c r="E198" s="3" t="s">
        <v>29</v>
      </c>
      <c r="F198" s="3" t="s">
        <v>162</v>
      </c>
      <c r="G198" s="3" t="s">
        <v>59</v>
      </c>
      <c r="H198" s="10">
        <v>0</v>
      </c>
      <c r="I198" s="10">
        <v>1052632</v>
      </c>
      <c r="J198" s="64">
        <f>J199</f>
        <v>106383</v>
      </c>
      <c r="K198" s="10"/>
      <c r="L198" s="50">
        <v>1052632</v>
      </c>
      <c r="M198" s="50">
        <v>0</v>
      </c>
      <c r="N198" s="50">
        <v>0</v>
      </c>
      <c r="O198" s="10">
        <v>0</v>
      </c>
      <c r="P198" s="10">
        <v>0</v>
      </c>
      <c r="Q198" s="32">
        <f t="shared" si="25"/>
        <v>0</v>
      </c>
      <c r="R198" s="46">
        <f t="shared" si="22"/>
        <v>0</v>
      </c>
    </row>
    <row r="199" spans="1:18" ht="22.5" customHeight="1" x14ac:dyDescent="0.2">
      <c r="A199" s="8" t="s">
        <v>60</v>
      </c>
      <c r="B199" s="3" t="s">
        <v>37</v>
      </c>
      <c r="C199" s="3" t="s">
        <v>14</v>
      </c>
      <c r="D199" s="3" t="s">
        <v>28</v>
      </c>
      <c r="E199" s="3" t="s">
        <v>29</v>
      </c>
      <c r="F199" s="3" t="s">
        <v>162</v>
      </c>
      <c r="G199" s="3" t="s">
        <v>61</v>
      </c>
      <c r="H199" s="10">
        <v>0</v>
      </c>
      <c r="I199" s="10">
        <v>1052632</v>
      </c>
      <c r="J199" s="64">
        <v>106383</v>
      </c>
      <c r="K199" s="10"/>
      <c r="L199" s="50">
        <v>1052632</v>
      </c>
      <c r="M199" s="50">
        <v>0</v>
      </c>
      <c r="N199" s="50">
        <v>0</v>
      </c>
      <c r="O199" s="10">
        <v>0</v>
      </c>
      <c r="P199" s="10">
        <v>0</v>
      </c>
      <c r="Q199" s="32">
        <f t="shared" si="25"/>
        <v>0</v>
      </c>
      <c r="R199" s="46">
        <f t="shared" si="22"/>
        <v>0</v>
      </c>
    </row>
    <row r="200" spans="1:18" ht="86.25" customHeight="1" x14ac:dyDescent="0.2">
      <c r="A200" s="22" t="s">
        <v>227</v>
      </c>
      <c r="B200" s="17" t="s">
        <v>37</v>
      </c>
      <c r="C200" s="17" t="s">
        <v>15</v>
      </c>
      <c r="D200" s="18"/>
      <c r="E200" s="19"/>
      <c r="F200" s="19"/>
      <c r="G200" s="19"/>
      <c r="H200" s="20" t="e">
        <f>#REF!</f>
        <v>#REF!</v>
      </c>
      <c r="I200" s="10"/>
      <c r="J200" s="62">
        <f>J202</f>
        <v>40000</v>
      </c>
      <c r="K200" s="16">
        <f>K201</f>
        <v>60000</v>
      </c>
      <c r="L200" s="49">
        <f>L201</f>
        <v>60000</v>
      </c>
      <c r="M200" s="49">
        <f t="shared" ref="M200:P200" si="30">M201</f>
        <v>0</v>
      </c>
      <c r="N200" s="49">
        <f t="shared" si="30"/>
        <v>40000</v>
      </c>
      <c r="O200" s="16">
        <f t="shared" si="30"/>
        <v>0</v>
      </c>
      <c r="P200" s="16">
        <f t="shared" si="30"/>
        <v>0</v>
      </c>
      <c r="Q200" s="31">
        <f t="shared" si="25"/>
        <v>66.666666666666657</v>
      </c>
      <c r="R200" s="46">
        <f t="shared" si="22"/>
        <v>100</v>
      </c>
    </row>
    <row r="201" spans="1:18" ht="32.25" customHeight="1" x14ac:dyDescent="0.2">
      <c r="A201" s="21" t="s">
        <v>228</v>
      </c>
      <c r="B201" s="17" t="s">
        <v>37</v>
      </c>
      <c r="C201" s="17" t="s">
        <v>15</v>
      </c>
      <c r="D201" s="17" t="s">
        <v>28</v>
      </c>
      <c r="E201" s="19" t="s">
        <v>29</v>
      </c>
      <c r="F201" s="19"/>
      <c r="G201" s="19"/>
      <c r="H201" s="20" t="e">
        <f>#REF!</f>
        <v>#REF!</v>
      </c>
      <c r="I201" s="10"/>
      <c r="J201" s="62">
        <v>40000</v>
      </c>
      <c r="K201" s="16">
        <f>K202</f>
        <v>60000</v>
      </c>
      <c r="L201" s="49">
        <f>L202</f>
        <v>60000</v>
      </c>
      <c r="M201" s="49">
        <f t="shared" ref="M201:P201" si="31">M202</f>
        <v>0</v>
      </c>
      <c r="N201" s="49">
        <f t="shared" si="31"/>
        <v>40000</v>
      </c>
      <c r="O201" s="16">
        <f t="shared" si="31"/>
        <v>0</v>
      </c>
      <c r="P201" s="16">
        <f t="shared" si="31"/>
        <v>0</v>
      </c>
      <c r="Q201" s="31">
        <f t="shared" si="25"/>
        <v>66.666666666666657</v>
      </c>
      <c r="R201" s="46">
        <f t="shared" si="22"/>
        <v>100</v>
      </c>
    </row>
    <row r="202" spans="1:18" ht="32.25" customHeight="1" x14ac:dyDescent="0.2">
      <c r="A202" s="13" t="s">
        <v>124</v>
      </c>
      <c r="B202" s="14" t="s">
        <v>37</v>
      </c>
      <c r="C202" s="14" t="s">
        <v>27</v>
      </c>
      <c r="D202" s="14" t="s">
        <v>28</v>
      </c>
      <c r="E202" s="14" t="s">
        <v>29</v>
      </c>
      <c r="F202" s="14" t="s">
        <v>125</v>
      </c>
      <c r="G202" s="15" t="s">
        <v>0</v>
      </c>
      <c r="H202" s="16">
        <v>60000</v>
      </c>
      <c r="I202" s="16">
        <v>0</v>
      </c>
      <c r="J202" s="69">
        <f t="shared" ref="J202:J203" si="32">J203</f>
        <v>40000</v>
      </c>
      <c r="K202" s="16">
        <v>60000</v>
      </c>
      <c r="L202" s="49">
        <v>60000</v>
      </c>
      <c r="M202" s="49">
        <v>0</v>
      </c>
      <c r="N202" s="49">
        <f>N204</f>
        <v>40000</v>
      </c>
      <c r="O202" s="16">
        <v>0</v>
      </c>
      <c r="P202" s="16">
        <v>0</v>
      </c>
      <c r="Q202" s="31">
        <f t="shared" si="25"/>
        <v>66.666666666666657</v>
      </c>
      <c r="R202" s="46">
        <f t="shared" si="22"/>
        <v>100</v>
      </c>
    </row>
    <row r="203" spans="1:18" ht="32.25" customHeight="1" x14ac:dyDescent="0.2">
      <c r="A203" s="8" t="s">
        <v>54</v>
      </c>
      <c r="B203" s="3" t="s">
        <v>37</v>
      </c>
      <c r="C203" s="3" t="s">
        <v>27</v>
      </c>
      <c r="D203" s="3" t="s">
        <v>28</v>
      </c>
      <c r="E203" s="3" t="s">
        <v>29</v>
      </c>
      <c r="F203" s="3" t="s">
        <v>125</v>
      </c>
      <c r="G203" s="3" t="s">
        <v>55</v>
      </c>
      <c r="H203" s="10">
        <v>60000</v>
      </c>
      <c r="I203" s="10">
        <v>0</v>
      </c>
      <c r="J203" s="63">
        <f t="shared" si="32"/>
        <v>40000</v>
      </c>
      <c r="K203" s="10">
        <v>60000</v>
      </c>
      <c r="L203" s="50">
        <v>60000</v>
      </c>
      <c r="M203" s="50">
        <v>0</v>
      </c>
      <c r="N203" s="50">
        <f>N204</f>
        <v>40000</v>
      </c>
      <c r="O203" s="10">
        <v>0</v>
      </c>
      <c r="P203" s="10">
        <v>0</v>
      </c>
      <c r="Q203" s="31">
        <f t="shared" si="25"/>
        <v>66.666666666666657</v>
      </c>
      <c r="R203" s="46">
        <f t="shared" si="22"/>
        <v>100</v>
      </c>
    </row>
    <row r="204" spans="1:18" ht="51" customHeight="1" x14ac:dyDescent="0.2">
      <c r="A204" s="8" t="s">
        <v>56</v>
      </c>
      <c r="B204" s="3" t="s">
        <v>37</v>
      </c>
      <c r="C204" s="3" t="s">
        <v>27</v>
      </c>
      <c r="D204" s="3" t="s">
        <v>28</v>
      </c>
      <c r="E204" s="3" t="s">
        <v>29</v>
      </c>
      <c r="F204" s="3" t="s">
        <v>125</v>
      </c>
      <c r="G204" s="3" t="s">
        <v>57</v>
      </c>
      <c r="H204" s="10">
        <v>60000</v>
      </c>
      <c r="I204" s="10">
        <v>0</v>
      </c>
      <c r="J204" s="63">
        <v>40000</v>
      </c>
      <c r="K204" s="10">
        <v>60000</v>
      </c>
      <c r="L204" s="50">
        <v>60000</v>
      </c>
      <c r="M204" s="50">
        <v>0</v>
      </c>
      <c r="N204" s="50">
        <v>40000</v>
      </c>
      <c r="O204" s="10">
        <v>0</v>
      </c>
      <c r="P204" s="10">
        <v>0</v>
      </c>
      <c r="Q204" s="31">
        <f t="shared" si="25"/>
        <v>66.666666666666657</v>
      </c>
      <c r="R204" s="46">
        <f t="shared" si="22"/>
        <v>100</v>
      </c>
    </row>
    <row r="205" spans="1:18" ht="48.95" customHeight="1" x14ac:dyDescent="0.2">
      <c r="A205" s="13" t="s">
        <v>224</v>
      </c>
      <c r="B205" s="5" t="s">
        <v>37</v>
      </c>
      <c r="C205" s="5" t="s">
        <v>16</v>
      </c>
      <c r="D205" s="5" t="s">
        <v>0</v>
      </c>
      <c r="E205" s="11" t="s">
        <v>0</v>
      </c>
      <c r="F205" s="11" t="s">
        <v>0</v>
      </c>
      <c r="G205" s="11" t="s">
        <v>0</v>
      </c>
      <c r="H205" s="7">
        <v>1915956</v>
      </c>
      <c r="I205" s="7">
        <v>0</v>
      </c>
      <c r="J205" s="59">
        <v>1806000</v>
      </c>
      <c r="K205" s="7">
        <v>1915956</v>
      </c>
      <c r="L205" s="59">
        <v>1915956</v>
      </c>
      <c r="M205" s="59">
        <v>1915956</v>
      </c>
      <c r="N205" s="59">
        <f>N206</f>
        <v>1915956</v>
      </c>
      <c r="O205" s="7">
        <v>1915956</v>
      </c>
      <c r="P205" s="7">
        <v>0</v>
      </c>
      <c r="Q205" s="31">
        <f t="shared" si="25"/>
        <v>100</v>
      </c>
      <c r="R205" s="46">
        <f t="shared" ref="R205:R280" si="33">N205/J205*100</f>
        <v>106.08837209302327</v>
      </c>
    </row>
    <row r="206" spans="1:18" ht="32.25" customHeight="1" x14ac:dyDescent="0.2">
      <c r="A206" s="4" t="s">
        <v>26</v>
      </c>
      <c r="B206" s="5" t="s">
        <v>37</v>
      </c>
      <c r="C206" s="5" t="s">
        <v>16</v>
      </c>
      <c r="D206" s="5" t="s">
        <v>28</v>
      </c>
      <c r="E206" s="5" t="s">
        <v>29</v>
      </c>
      <c r="F206" s="6" t="s">
        <v>0</v>
      </c>
      <c r="G206" s="6" t="s">
        <v>0</v>
      </c>
      <c r="H206" s="7">
        <v>1915956</v>
      </c>
      <c r="I206" s="7">
        <v>0</v>
      </c>
      <c r="J206" s="59">
        <v>1806000</v>
      </c>
      <c r="K206" s="7">
        <v>1915956</v>
      </c>
      <c r="L206" s="59">
        <v>1915956</v>
      </c>
      <c r="M206" s="59">
        <v>1915956</v>
      </c>
      <c r="N206" s="59">
        <f>N207</f>
        <v>1915956</v>
      </c>
      <c r="O206" s="7">
        <v>1915956</v>
      </c>
      <c r="P206" s="7">
        <v>0</v>
      </c>
      <c r="Q206" s="31">
        <f t="shared" si="25"/>
        <v>100</v>
      </c>
      <c r="R206" s="46">
        <f t="shared" si="33"/>
        <v>106.08837209302327</v>
      </c>
    </row>
    <row r="207" spans="1:18" ht="80.099999999999994" customHeight="1" x14ac:dyDescent="0.2">
      <c r="A207" s="8" t="s">
        <v>163</v>
      </c>
      <c r="B207" s="3" t="s">
        <v>37</v>
      </c>
      <c r="C207" s="3" t="s">
        <v>16</v>
      </c>
      <c r="D207" s="3" t="s">
        <v>28</v>
      </c>
      <c r="E207" s="3" t="s">
        <v>29</v>
      </c>
      <c r="F207" s="3" t="s">
        <v>164</v>
      </c>
      <c r="G207" s="9" t="s">
        <v>0</v>
      </c>
      <c r="H207" s="10">
        <v>1915956</v>
      </c>
      <c r="I207" s="10">
        <v>0</v>
      </c>
      <c r="J207" s="50">
        <v>1806000</v>
      </c>
      <c r="K207" s="10">
        <v>1915956</v>
      </c>
      <c r="L207" s="50">
        <v>1915956</v>
      </c>
      <c r="M207" s="50">
        <v>1915956</v>
      </c>
      <c r="N207" s="50">
        <f>N208</f>
        <v>1915956</v>
      </c>
      <c r="O207" s="10">
        <v>1915956</v>
      </c>
      <c r="P207" s="10">
        <v>0</v>
      </c>
      <c r="Q207" s="32">
        <f t="shared" si="25"/>
        <v>100</v>
      </c>
      <c r="R207" s="46">
        <f t="shared" si="33"/>
        <v>106.08837209302327</v>
      </c>
    </row>
    <row r="208" spans="1:18" ht="32.25" customHeight="1" x14ac:dyDescent="0.2">
      <c r="A208" s="8" t="s">
        <v>54</v>
      </c>
      <c r="B208" s="3" t="s">
        <v>37</v>
      </c>
      <c r="C208" s="3" t="s">
        <v>16</v>
      </c>
      <c r="D208" s="3" t="s">
        <v>28</v>
      </c>
      <c r="E208" s="3" t="s">
        <v>29</v>
      </c>
      <c r="F208" s="3" t="s">
        <v>164</v>
      </c>
      <c r="G208" s="3" t="s">
        <v>55</v>
      </c>
      <c r="H208" s="10">
        <v>1915956</v>
      </c>
      <c r="I208" s="10">
        <v>0</v>
      </c>
      <c r="J208" s="50">
        <v>1806000</v>
      </c>
      <c r="K208" s="10">
        <v>1915956</v>
      </c>
      <c r="L208" s="50">
        <v>1915956</v>
      </c>
      <c r="M208" s="50">
        <v>1915956</v>
      </c>
      <c r="N208" s="50">
        <f>N209</f>
        <v>1915956</v>
      </c>
      <c r="O208" s="10">
        <v>1915956</v>
      </c>
      <c r="P208" s="10">
        <v>0</v>
      </c>
      <c r="Q208" s="32">
        <f t="shared" si="25"/>
        <v>100</v>
      </c>
      <c r="R208" s="46">
        <f t="shared" si="33"/>
        <v>106.08837209302327</v>
      </c>
    </row>
    <row r="209" spans="1:18" ht="48.95" customHeight="1" x14ac:dyDescent="0.2">
      <c r="A209" s="8" t="s">
        <v>56</v>
      </c>
      <c r="B209" s="3" t="s">
        <v>37</v>
      </c>
      <c r="C209" s="3" t="s">
        <v>16</v>
      </c>
      <c r="D209" s="3" t="s">
        <v>28</v>
      </c>
      <c r="E209" s="3" t="s">
        <v>29</v>
      </c>
      <c r="F209" s="3" t="s">
        <v>164</v>
      </c>
      <c r="G209" s="3" t="s">
        <v>57</v>
      </c>
      <c r="H209" s="10">
        <v>1915956</v>
      </c>
      <c r="I209" s="10">
        <v>0</v>
      </c>
      <c r="J209" s="50">
        <v>1806000</v>
      </c>
      <c r="K209" s="10">
        <v>1915956</v>
      </c>
      <c r="L209" s="50">
        <v>1915956</v>
      </c>
      <c r="M209" s="50">
        <v>1915956</v>
      </c>
      <c r="N209" s="50">
        <v>1915956</v>
      </c>
      <c r="O209" s="10">
        <v>1915956</v>
      </c>
      <c r="P209" s="10">
        <v>0</v>
      </c>
      <c r="Q209" s="32">
        <f t="shared" si="25"/>
        <v>100</v>
      </c>
      <c r="R209" s="46">
        <f t="shared" si="33"/>
        <v>106.08837209302327</v>
      </c>
    </row>
    <row r="210" spans="1:18" ht="64.5" customHeight="1" x14ac:dyDescent="0.2">
      <c r="A210" s="13" t="s">
        <v>225</v>
      </c>
      <c r="B210" s="5" t="s">
        <v>37</v>
      </c>
      <c r="C210" s="5" t="s">
        <v>17</v>
      </c>
      <c r="D210" s="5" t="s">
        <v>0</v>
      </c>
      <c r="E210" s="11" t="s">
        <v>0</v>
      </c>
      <c r="F210" s="11" t="s">
        <v>0</v>
      </c>
      <c r="G210" s="11" t="s">
        <v>0</v>
      </c>
      <c r="H210" s="7">
        <v>50000</v>
      </c>
      <c r="I210" s="7">
        <v>0</v>
      </c>
      <c r="J210" s="69">
        <f t="shared" ref="J210" si="34">J211</f>
        <v>91315.5</v>
      </c>
      <c r="K210" s="7">
        <v>50000</v>
      </c>
      <c r="L210" s="59">
        <v>163789.47</v>
      </c>
      <c r="M210" s="59">
        <v>0</v>
      </c>
      <c r="N210" s="59">
        <v>153659</v>
      </c>
      <c r="O210" s="7">
        <v>0</v>
      </c>
      <c r="P210" s="7">
        <v>0</v>
      </c>
      <c r="Q210" s="31">
        <f t="shared" si="25"/>
        <v>93.814944269616348</v>
      </c>
      <c r="R210" s="46">
        <f t="shared" si="33"/>
        <v>168.2726371755069</v>
      </c>
    </row>
    <row r="211" spans="1:18" ht="32.25" customHeight="1" x14ac:dyDescent="0.2">
      <c r="A211" s="4" t="s">
        <v>26</v>
      </c>
      <c r="B211" s="5" t="s">
        <v>37</v>
      </c>
      <c r="C211" s="5" t="s">
        <v>17</v>
      </c>
      <c r="D211" s="5" t="s">
        <v>28</v>
      </c>
      <c r="E211" s="5" t="s">
        <v>29</v>
      </c>
      <c r="F211" s="6" t="s">
        <v>0</v>
      </c>
      <c r="G211" s="6" t="s">
        <v>0</v>
      </c>
      <c r="H211" s="7">
        <v>50000</v>
      </c>
      <c r="I211" s="7">
        <v>0</v>
      </c>
      <c r="J211" s="69">
        <f>J212+J217</f>
        <v>91315.5</v>
      </c>
      <c r="K211" s="7">
        <v>50000</v>
      </c>
      <c r="L211" s="59">
        <v>163789.47</v>
      </c>
      <c r="M211" s="59">
        <v>0</v>
      </c>
      <c r="N211" s="59">
        <f>N212</f>
        <v>153659</v>
      </c>
      <c r="O211" s="7">
        <v>0</v>
      </c>
      <c r="P211" s="7">
        <v>0</v>
      </c>
      <c r="Q211" s="31">
        <f t="shared" si="25"/>
        <v>93.814944269616348</v>
      </c>
      <c r="R211" s="46">
        <f t="shared" si="33"/>
        <v>168.2726371755069</v>
      </c>
    </row>
    <row r="212" spans="1:18" ht="32.25" customHeight="1" x14ac:dyDescent="0.2">
      <c r="A212" s="8" t="s">
        <v>165</v>
      </c>
      <c r="B212" s="3" t="s">
        <v>37</v>
      </c>
      <c r="C212" s="3" t="s">
        <v>17</v>
      </c>
      <c r="D212" s="3" t="s">
        <v>28</v>
      </c>
      <c r="E212" s="3" t="s">
        <v>29</v>
      </c>
      <c r="F212" s="3" t="s">
        <v>166</v>
      </c>
      <c r="G212" s="9" t="s">
        <v>0</v>
      </c>
      <c r="H212" s="10">
        <v>50000</v>
      </c>
      <c r="I212" s="10">
        <v>0</v>
      </c>
      <c r="J212" s="62">
        <f>J215+J213</f>
        <v>37450.5</v>
      </c>
      <c r="K212" s="10">
        <v>50000</v>
      </c>
      <c r="L212" s="50">
        <f>L213+L215</f>
        <v>163789.47</v>
      </c>
      <c r="M212" s="50">
        <f t="shared" ref="M212:P212" si="35">M213+M215</f>
        <v>0</v>
      </c>
      <c r="N212" s="50">
        <f t="shared" si="35"/>
        <v>153659</v>
      </c>
      <c r="O212" s="48">
        <f t="shared" si="35"/>
        <v>0</v>
      </c>
      <c r="P212" s="48">
        <f t="shared" si="35"/>
        <v>0</v>
      </c>
      <c r="Q212" s="31">
        <f t="shared" si="25"/>
        <v>93.814944269616348</v>
      </c>
      <c r="R212" s="46">
        <f t="shared" si="33"/>
        <v>410.29892791818537</v>
      </c>
    </row>
    <row r="213" spans="1:18" ht="127.9" customHeight="1" x14ac:dyDescent="0.2">
      <c r="A213" s="8" t="s">
        <v>40</v>
      </c>
      <c r="B213" s="3" t="s">
        <v>37</v>
      </c>
      <c r="C213" s="3" t="s">
        <v>17</v>
      </c>
      <c r="D213" s="3" t="s">
        <v>28</v>
      </c>
      <c r="E213" s="3" t="s">
        <v>29</v>
      </c>
      <c r="F213" s="3" t="s">
        <v>166</v>
      </c>
      <c r="G213" s="3" t="s">
        <v>41</v>
      </c>
      <c r="H213" s="10">
        <v>15000</v>
      </c>
      <c r="I213" s="10">
        <v>0</v>
      </c>
      <c r="J213" s="64">
        <f>J214</f>
        <v>17400</v>
      </c>
      <c r="K213" s="10">
        <v>15000</v>
      </c>
      <c r="L213" s="50">
        <v>66800</v>
      </c>
      <c r="M213" s="50">
        <v>0</v>
      </c>
      <c r="N213" s="50">
        <v>60800</v>
      </c>
      <c r="O213" s="10">
        <v>0</v>
      </c>
      <c r="P213" s="10">
        <v>0</v>
      </c>
      <c r="Q213" s="32">
        <f t="shared" si="25"/>
        <v>91.017964071856284</v>
      </c>
      <c r="R213" s="46">
        <f t="shared" si="33"/>
        <v>349.42528735632186</v>
      </c>
    </row>
    <row r="214" spans="1:18" ht="48.95" customHeight="1" x14ac:dyDescent="0.2">
      <c r="A214" s="8" t="s">
        <v>42</v>
      </c>
      <c r="B214" s="3" t="s">
        <v>37</v>
      </c>
      <c r="C214" s="3" t="s">
        <v>17</v>
      </c>
      <c r="D214" s="3" t="s">
        <v>28</v>
      </c>
      <c r="E214" s="3" t="s">
        <v>29</v>
      </c>
      <c r="F214" s="3" t="s">
        <v>166</v>
      </c>
      <c r="G214" s="3" t="s">
        <v>43</v>
      </c>
      <c r="H214" s="10">
        <v>15000</v>
      </c>
      <c r="I214" s="10">
        <v>0</v>
      </c>
      <c r="J214" s="64">
        <v>17400</v>
      </c>
      <c r="K214" s="10">
        <v>15000</v>
      </c>
      <c r="L214" s="50">
        <v>66800</v>
      </c>
      <c r="M214" s="50">
        <v>0</v>
      </c>
      <c r="N214" s="50">
        <v>60800</v>
      </c>
      <c r="O214" s="10">
        <v>0</v>
      </c>
      <c r="P214" s="10">
        <v>0</v>
      </c>
      <c r="Q214" s="32">
        <f t="shared" si="25"/>
        <v>91.017964071856284</v>
      </c>
      <c r="R214" s="46">
        <f t="shared" si="33"/>
        <v>349.42528735632186</v>
      </c>
    </row>
    <row r="215" spans="1:18" ht="48.95" customHeight="1" x14ac:dyDescent="0.2">
      <c r="A215" s="8" t="s">
        <v>44</v>
      </c>
      <c r="B215" s="3" t="s">
        <v>37</v>
      </c>
      <c r="C215" s="3" t="s">
        <v>17</v>
      </c>
      <c r="D215" s="3" t="s">
        <v>28</v>
      </c>
      <c r="E215" s="3" t="s">
        <v>29</v>
      </c>
      <c r="F215" s="3" t="s">
        <v>166</v>
      </c>
      <c r="G215" s="3" t="s">
        <v>45</v>
      </c>
      <c r="H215" s="10">
        <v>35000</v>
      </c>
      <c r="I215" s="10">
        <v>0</v>
      </c>
      <c r="J215" s="64">
        <f>J216</f>
        <v>20050.5</v>
      </c>
      <c r="K215" s="10">
        <v>35000</v>
      </c>
      <c r="L215" s="50">
        <v>96989.47</v>
      </c>
      <c r="M215" s="50">
        <v>0</v>
      </c>
      <c r="N215" s="50">
        <v>92859</v>
      </c>
      <c r="O215" s="10">
        <v>0</v>
      </c>
      <c r="P215" s="10">
        <v>0</v>
      </c>
      <c r="Q215" s="32">
        <f t="shared" si="25"/>
        <v>95.741321197033031</v>
      </c>
      <c r="R215" s="46">
        <f t="shared" si="33"/>
        <v>463.12560784020349</v>
      </c>
    </row>
    <row r="216" spans="1:18" ht="64.5" customHeight="1" x14ac:dyDescent="0.2">
      <c r="A216" s="8" t="s">
        <v>46</v>
      </c>
      <c r="B216" s="3" t="s">
        <v>37</v>
      </c>
      <c r="C216" s="3" t="s">
        <v>17</v>
      </c>
      <c r="D216" s="3" t="s">
        <v>28</v>
      </c>
      <c r="E216" s="3" t="s">
        <v>29</v>
      </c>
      <c r="F216" s="3" t="s">
        <v>166</v>
      </c>
      <c r="G216" s="3" t="s">
        <v>47</v>
      </c>
      <c r="H216" s="10">
        <v>35000</v>
      </c>
      <c r="I216" s="10">
        <v>0</v>
      </c>
      <c r="J216" s="64">
        <v>20050.5</v>
      </c>
      <c r="K216" s="10">
        <v>35000</v>
      </c>
      <c r="L216" s="50">
        <v>96989.47</v>
      </c>
      <c r="M216" s="50">
        <v>0</v>
      </c>
      <c r="N216" s="50">
        <v>92859</v>
      </c>
      <c r="O216" s="10">
        <v>0</v>
      </c>
      <c r="P216" s="10">
        <v>0</v>
      </c>
      <c r="Q216" s="32">
        <f t="shared" si="25"/>
        <v>95.741321197033031</v>
      </c>
      <c r="R216" s="46">
        <f t="shared" si="33"/>
        <v>463.12560784020349</v>
      </c>
    </row>
    <row r="217" spans="1:18" ht="31.5" customHeight="1" x14ac:dyDescent="0.25">
      <c r="A217" s="39" t="s">
        <v>239</v>
      </c>
      <c r="B217" s="40" t="s">
        <v>37</v>
      </c>
      <c r="C217" s="40" t="s">
        <v>17</v>
      </c>
      <c r="D217" s="41" t="s">
        <v>28</v>
      </c>
      <c r="E217" s="36" t="s">
        <v>29</v>
      </c>
      <c r="F217" s="42" t="s">
        <v>240</v>
      </c>
      <c r="G217" s="42"/>
      <c r="H217" s="10"/>
      <c r="I217" s="10"/>
      <c r="J217" s="62">
        <f>J218</f>
        <v>53865</v>
      </c>
      <c r="K217" s="10"/>
      <c r="L217" s="50"/>
      <c r="M217" s="50"/>
      <c r="N217" s="50"/>
      <c r="O217" s="10"/>
      <c r="P217" s="10"/>
      <c r="Q217" s="32"/>
      <c r="R217" s="46"/>
    </row>
    <row r="218" spans="1:18" ht="64.5" customHeight="1" x14ac:dyDescent="0.2">
      <c r="A218" s="29" t="s">
        <v>58</v>
      </c>
      <c r="B218" s="43" t="s">
        <v>37</v>
      </c>
      <c r="C218" s="43" t="s">
        <v>17</v>
      </c>
      <c r="D218" s="34" t="s">
        <v>28</v>
      </c>
      <c r="E218" s="37" t="s">
        <v>29</v>
      </c>
      <c r="F218" s="38" t="s">
        <v>240</v>
      </c>
      <c r="G218" s="38" t="s">
        <v>59</v>
      </c>
      <c r="H218" s="10"/>
      <c r="I218" s="10"/>
      <c r="J218" s="64">
        <f>J219</f>
        <v>53865</v>
      </c>
      <c r="K218" s="10"/>
      <c r="L218" s="50"/>
      <c r="M218" s="50"/>
      <c r="N218" s="50"/>
      <c r="O218" s="10"/>
      <c r="P218" s="10"/>
      <c r="Q218" s="32"/>
      <c r="R218" s="46"/>
    </row>
    <row r="219" spans="1:18" ht="31.5" customHeight="1" x14ac:dyDescent="0.2">
      <c r="A219" s="44" t="s">
        <v>60</v>
      </c>
      <c r="B219" s="43" t="s">
        <v>37</v>
      </c>
      <c r="C219" s="43" t="s">
        <v>17</v>
      </c>
      <c r="D219" s="34" t="s">
        <v>28</v>
      </c>
      <c r="E219" s="37" t="s">
        <v>29</v>
      </c>
      <c r="F219" s="38" t="s">
        <v>240</v>
      </c>
      <c r="G219" s="38" t="s">
        <v>61</v>
      </c>
      <c r="H219" s="10"/>
      <c r="I219" s="10"/>
      <c r="J219" s="64">
        <v>53865</v>
      </c>
      <c r="K219" s="10"/>
      <c r="L219" s="50"/>
      <c r="M219" s="50"/>
      <c r="N219" s="50"/>
      <c r="O219" s="10"/>
      <c r="P219" s="10"/>
      <c r="Q219" s="32"/>
      <c r="R219" s="46"/>
    </row>
    <row r="220" spans="1:18" ht="52.5" customHeight="1" x14ac:dyDescent="0.2">
      <c r="A220" s="13" t="s">
        <v>226</v>
      </c>
      <c r="B220" s="5" t="s">
        <v>167</v>
      </c>
      <c r="C220" s="11" t="s">
        <v>0</v>
      </c>
      <c r="D220" s="11" t="s">
        <v>0</v>
      </c>
      <c r="E220" s="11" t="s">
        <v>0</v>
      </c>
      <c r="F220" s="11" t="s">
        <v>0</v>
      </c>
      <c r="G220" s="11" t="s">
        <v>0</v>
      </c>
      <c r="H220" s="7">
        <v>99287871.400000006</v>
      </c>
      <c r="I220" s="7">
        <v>499528.72</v>
      </c>
      <c r="J220" s="62">
        <f>J221</f>
        <v>57498308.390000001</v>
      </c>
      <c r="K220" s="7">
        <f>K221</f>
        <v>99287871.400000006</v>
      </c>
      <c r="L220" s="59">
        <f t="shared" ref="L220:N220" si="36">L221</f>
        <v>105711910.11999999</v>
      </c>
      <c r="M220" s="59">
        <f t="shared" si="36"/>
        <v>75509639.400000006</v>
      </c>
      <c r="N220" s="59">
        <f t="shared" si="36"/>
        <v>58256555.480000004</v>
      </c>
      <c r="O220" s="7">
        <v>68834787.400000006</v>
      </c>
      <c r="P220" s="7">
        <v>1340000</v>
      </c>
      <c r="Q220" s="31">
        <f t="shared" ref="Q220:Q260" si="37">N220/L220*100</f>
        <v>55.10879087689311</v>
      </c>
      <c r="R220" s="46">
        <f t="shared" si="33"/>
        <v>101.31872938740555</v>
      </c>
    </row>
    <row r="221" spans="1:18" ht="48.95" customHeight="1" x14ac:dyDescent="0.2">
      <c r="A221" s="4" t="s">
        <v>168</v>
      </c>
      <c r="B221" s="5" t="s">
        <v>167</v>
      </c>
      <c r="C221" s="5" t="s">
        <v>27</v>
      </c>
      <c r="D221" s="5" t="s">
        <v>28</v>
      </c>
      <c r="E221" s="5" t="s">
        <v>169</v>
      </c>
      <c r="F221" s="6" t="s">
        <v>0</v>
      </c>
      <c r="G221" s="6" t="s">
        <v>0</v>
      </c>
      <c r="H221" s="7">
        <v>99287871.400000006</v>
      </c>
      <c r="I221" s="7">
        <v>499528.72</v>
      </c>
      <c r="J221" s="62">
        <f>J222+J225+J228+J231+J234+J250+J256+J259+J264+J267+J270+J273+J285+J288+J291</f>
        <v>57498308.390000001</v>
      </c>
      <c r="K221" s="7">
        <f>K250+K256+K259+K264+K267+K270+K273+K282+K285+K288+K291+K294+K297+K300+K303+K225+K231+K234</f>
        <v>99287871.400000006</v>
      </c>
      <c r="L221" s="59">
        <f>L250+L256+L259+L264+L267+L270+L273+L282+L285+L288+L291+L294+L297+L300+L303+L225+L231+L234+L222+L228+L253</f>
        <v>105711910.11999999</v>
      </c>
      <c r="M221" s="59">
        <f t="shared" ref="M221:N221" si="38">M250+M256+M259+M264+M267+M270+M273+M282+M285+M288+M291+M294+M297+M300+M303+M225+M231+M234+M222+M228+M253</f>
        <v>75509639.400000006</v>
      </c>
      <c r="N221" s="59">
        <f t="shared" si="38"/>
        <v>58256555.480000004</v>
      </c>
      <c r="O221" s="7">
        <f>O237+O250+O256+O259+O264+O267+O270+O273+O282+O285+O288+O291+O294+O297+O300+O303</f>
        <v>68834787.400000006</v>
      </c>
      <c r="P221" s="7">
        <f>P237+P250+P256+P259+P264+P267+P270+P273+P282+P285+P288+P291+P294+P297+P300+P303</f>
        <v>1340000</v>
      </c>
      <c r="Q221" s="31">
        <f t="shared" si="37"/>
        <v>55.10879087689311</v>
      </c>
      <c r="R221" s="46">
        <f t="shared" si="33"/>
        <v>101.31872938740555</v>
      </c>
    </row>
    <row r="222" spans="1:18" ht="129.75" customHeight="1" x14ac:dyDescent="0.2">
      <c r="A222" s="13" t="s">
        <v>246</v>
      </c>
      <c r="B222" s="14" t="s">
        <v>167</v>
      </c>
      <c r="C222" s="14" t="s">
        <v>27</v>
      </c>
      <c r="D222" s="14" t="s">
        <v>28</v>
      </c>
      <c r="E222" s="14" t="s">
        <v>169</v>
      </c>
      <c r="F222" s="14" t="s">
        <v>247</v>
      </c>
      <c r="G222" s="15" t="s">
        <v>0</v>
      </c>
      <c r="H222" s="16"/>
      <c r="I222" s="16"/>
      <c r="J222" s="49"/>
      <c r="K222" s="16"/>
      <c r="L222" s="49">
        <f>L223:N223</f>
        <v>5000000</v>
      </c>
      <c r="M222" s="49">
        <f t="shared" ref="M222:N223" si="39">M223:O223</f>
        <v>0</v>
      </c>
      <c r="N222" s="49">
        <f t="shared" si="39"/>
        <v>0</v>
      </c>
      <c r="O222" s="16"/>
      <c r="P222" s="16"/>
      <c r="Q222" s="33"/>
      <c r="R222" s="45"/>
    </row>
    <row r="223" spans="1:18" ht="85.5" customHeight="1" x14ac:dyDescent="0.2">
      <c r="A223" s="25" t="s">
        <v>58</v>
      </c>
      <c r="B223" s="26" t="s">
        <v>167</v>
      </c>
      <c r="C223" s="26" t="s">
        <v>27</v>
      </c>
      <c r="D223" s="26" t="s">
        <v>28</v>
      </c>
      <c r="E223" s="26" t="s">
        <v>169</v>
      </c>
      <c r="F223" s="26" t="s">
        <v>247</v>
      </c>
      <c r="G223" s="26" t="s">
        <v>59</v>
      </c>
      <c r="H223" s="7"/>
      <c r="I223" s="7"/>
      <c r="J223" s="59"/>
      <c r="K223" s="7"/>
      <c r="L223" s="59">
        <f>L224:N224</f>
        <v>5000000</v>
      </c>
      <c r="M223" s="59">
        <f t="shared" si="39"/>
        <v>0</v>
      </c>
      <c r="N223" s="59">
        <f t="shared" si="39"/>
        <v>0</v>
      </c>
      <c r="O223" s="7"/>
      <c r="P223" s="7"/>
      <c r="Q223" s="31"/>
      <c r="R223" s="46"/>
    </row>
    <row r="224" spans="1:18" ht="24.75" customHeight="1" x14ac:dyDescent="0.2">
      <c r="A224" s="25" t="s">
        <v>60</v>
      </c>
      <c r="B224" s="26" t="s">
        <v>167</v>
      </c>
      <c r="C224" s="26" t="s">
        <v>27</v>
      </c>
      <c r="D224" s="26" t="s">
        <v>28</v>
      </c>
      <c r="E224" s="26" t="s">
        <v>169</v>
      </c>
      <c r="F224" s="26" t="s">
        <v>247</v>
      </c>
      <c r="G224" s="26">
        <v>610</v>
      </c>
      <c r="H224" s="7"/>
      <c r="I224" s="7"/>
      <c r="J224" s="59"/>
      <c r="K224" s="7"/>
      <c r="L224" s="59">
        <v>5000000</v>
      </c>
      <c r="M224" s="59"/>
      <c r="N224" s="59">
        <v>0</v>
      </c>
      <c r="O224" s="7"/>
      <c r="P224" s="7"/>
      <c r="Q224" s="31"/>
      <c r="R224" s="46"/>
    </row>
    <row r="225" spans="1:18" ht="165.75" customHeight="1" x14ac:dyDescent="0.2">
      <c r="A225" s="13" t="s">
        <v>170</v>
      </c>
      <c r="B225" s="5" t="s">
        <v>167</v>
      </c>
      <c r="C225" s="5" t="s">
        <v>27</v>
      </c>
      <c r="D225" s="5" t="s">
        <v>28</v>
      </c>
      <c r="E225" s="5" t="s">
        <v>169</v>
      </c>
      <c r="F225" s="5">
        <v>14721</v>
      </c>
      <c r="G225" s="6"/>
      <c r="H225" s="7"/>
      <c r="I225" s="7"/>
      <c r="J225" s="62">
        <f t="shared" ref="J225:J226" si="40">J226</f>
        <v>29427138</v>
      </c>
      <c r="K225" s="7">
        <f>K226</f>
        <v>39171867</v>
      </c>
      <c r="L225" s="59">
        <f t="shared" ref="L225:N225" si="41">L226</f>
        <v>39171867</v>
      </c>
      <c r="M225" s="59">
        <f t="shared" si="41"/>
        <v>0</v>
      </c>
      <c r="N225" s="59">
        <f t="shared" si="41"/>
        <v>31806618.199999999</v>
      </c>
      <c r="O225" s="7"/>
      <c r="P225" s="7"/>
      <c r="Q225" s="31">
        <f t="shared" si="37"/>
        <v>81.197605924680587</v>
      </c>
      <c r="R225" s="46">
        <f t="shared" si="33"/>
        <v>108.08600618925293</v>
      </c>
    </row>
    <row r="226" spans="1:18" ht="68.25" customHeight="1" x14ac:dyDescent="0.2">
      <c r="A226" s="25" t="s">
        <v>58</v>
      </c>
      <c r="B226" s="26" t="s">
        <v>167</v>
      </c>
      <c r="C226" s="26" t="s">
        <v>27</v>
      </c>
      <c r="D226" s="26" t="s">
        <v>28</v>
      </c>
      <c r="E226" s="26" t="s">
        <v>169</v>
      </c>
      <c r="F226" s="26">
        <v>14721</v>
      </c>
      <c r="G226" s="57">
        <v>600</v>
      </c>
      <c r="H226" s="24"/>
      <c r="I226" s="24"/>
      <c r="J226" s="63">
        <f t="shared" si="40"/>
        <v>29427138</v>
      </c>
      <c r="K226" s="24">
        <f>K227</f>
        <v>39171867</v>
      </c>
      <c r="L226" s="60">
        <f t="shared" ref="L226:N226" si="42">L227</f>
        <v>39171867</v>
      </c>
      <c r="M226" s="60">
        <f t="shared" si="42"/>
        <v>0</v>
      </c>
      <c r="N226" s="60">
        <f t="shared" si="42"/>
        <v>31806618.199999999</v>
      </c>
      <c r="O226" s="24"/>
      <c r="P226" s="24"/>
      <c r="Q226" s="32">
        <f t="shared" si="37"/>
        <v>81.197605924680587</v>
      </c>
      <c r="R226" s="46">
        <f t="shared" si="33"/>
        <v>108.08600618925293</v>
      </c>
    </row>
    <row r="227" spans="1:18" ht="39.75" customHeight="1" x14ac:dyDescent="0.2">
      <c r="A227" s="25" t="s">
        <v>60</v>
      </c>
      <c r="B227" s="26" t="s">
        <v>167</v>
      </c>
      <c r="C227" s="26" t="s">
        <v>27</v>
      </c>
      <c r="D227" s="26" t="s">
        <v>28</v>
      </c>
      <c r="E227" s="26" t="s">
        <v>169</v>
      </c>
      <c r="F227" s="26">
        <v>14721</v>
      </c>
      <c r="G227" s="27">
        <v>610</v>
      </c>
      <c r="H227" s="24"/>
      <c r="I227" s="24"/>
      <c r="J227" s="63">
        <v>29427138</v>
      </c>
      <c r="K227" s="24">
        <v>39171867</v>
      </c>
      <c r="L227" s="60">
        <v>39171867</v>
      </c>
      <c r="M227" s="60"/>
      <c r="N227" s="60">
        <v>31806618.199999999</v>
      </c>
      <c r="O227" s="24"/>
      <c r="P227" s="24"/>
      <c r="Q227" s="32">
        <f t="shared" si="37"/>
        <v>81.197605924680587</v>
      </c>
      <c r="R227" s="46">
        <f t="shared" si="33"/>
        <v>108.08600618925293</v>
      </c>
    </row>
    <row r="228" spans="1:18" ht="120.75" customHeight="1" x14ac:dyDescent="0.2">
      <c r="A228" s="13" t="s">
        <v>248</v>
      </c>
      <c r="B228" s="14" t="s">
        <v>167</v>
      </c>
      <c r="C228" s="14" t="s">
        <v>27</v>
      </c>
      <c r="D228" s="14" t="s">
        <v>28</v>
      </c>
      <c r="E228" s="14" t="s">
        <v>169</v>
      </c>
      <c r="F228" s="14" t="s">
        <v>249</v>
      </c>
      <c r="G228" s="15" t="s">
        <v>0</v>
      </c>
      <c r="H228" s="16"/>
      <c r="I228" s="16"/>
      <c r="J228" s="49"/>
      <c r="K228" s="16"/>
      <c r="L228" s="49">
        <f>L229</f>
        <v>1692600</v>
      </c>
      <c r="M228" s="49">
        <f t="shared" ref="M228:N229" si="43">M229</f>
        <v>1692600</v>
      </c>
      <c r="N228" s="49">
        <f t="shared" si="43"/>
        <v>429660</v>
      </c>
      <c r="O228" s="16"/>
      <c r="P228" s="16"/>
      <c r="Q228" s="33"/>
      <c r="R228" s="45"/>
    </row>
    <row r="229" spans="1:18" ht="72.75" customHeight="1" x14ac:dyDescent="0.2">
      <c r="A229" s="25" t="s">
        <v>58</v>
      </c>
      <c r="B229" s="26" t="s">
        <v>167</v>
      </c>
      <c r="C229" s="26" t="s">
        <v>27</v>
      </c>
      <c r="D229" s="26" t="s">
        <v>28</v>
      </c>
      <c r="E229" s="26" t="s">
        <v>169</v>
      </c>
      <c r="F229" s="26" t="s">
        <v>249</v>
      </c>
      <c r="G229" s="26" t="s">
        <v>59</v>
      </c>
      <c r="H229" s="24"/>
      <c r="I229" s="24"/>
      <c r="J229" s="60"/>
      <c r="K229" s="24"/>
      <c r="L229" s="60">
        <f>L230</f>
        <v>1692600</v>
      </c>
      <c r="M229" s="60">
        <f t="shared" si="43"/>
        <v>1692600</v>
      </c>
      <c r="N229" s="60">
        <f t="shared" si="43"/>
        <v>429660</v>
      </c>
      <c r="O229" s="24"/>
      <c r="P229" s="24"/>
      <c r="Q229" s="32"/>
      <c r="R229" s="46"/>
    </row>
    <row r="230" spans="1:18" ht="39.75" customHeight="1" x14ac:dyDescent="0.2">
      <c r="A230" s="25" t="s">
        <v>60</v>
      </c>
      <c r="B230" s="26" t="s">
        <v>167</v>
      </c>
      <c r="C230" s="26" t="s">
        <v>27</v>
      </c>
      <c r="D230" s="26" t="s">
        <v>28</v>
      </c>
      <c r="E230" s="26" t="s">
        <v>169</v>
      </c>
      <c r="F230" s="26" t="s">
        <v>249</v>
      </c>
      <c r="G230" s="26" t="s">
        <v>61</v>
      </c>
      <c r="H230" s="24"/>
      <c r="I230" s="24"/>
      <c r="J230" s="60"/>
      <c r="K230" s="24"/>
      <c r="L230" s="60">
        <v>1692600</v>
      </c>
      <c r="M230" s="60">
        <v>1692600</v>
      </c>
      <c r="N230" s="60">
        <v>429660</v>
      </c>
      <c r="O230" s="24"/>
      <c r="P230" s="24"/>
      <c r="Q230" s="32"/>
      <c r="R230" s="46"/>
    </row>
    <row r="231" spans="1:18" ht="227.25" customHeight="1" x14ac:dyDescent="0.2">
      <c r="A231" s="13" t="s">
        <v>172</v>
      </c>
      <c r="B231" s="5" t="s">
        <v>167</v>
      </c>
      <c r="C231" s="5" t="s">
        <v>27</v>
      </c>
      <c r="D231" s="5" t="s">
        <v>28</v>
      </c>
      <c r="E231" s="5" t="s">
        <v>169</v>
      </c>
      <c r="F231" s="5">
        <v>14722</v>
      </c>
      <c r="G231" s="6"/>
      <c r="H231" s="7"/>
      <c r="I231" s="7"/>
      <c r="J231" s="62">
        <f t="shared" ref="J231:J232" si="44">J232</f>
        <v>6503410</v>
      </c>
      <c r="K231" s="7">
        <f>K232</f>
        <v>9796208</v>
      </c>
      <c r="L231" s="59">
        <f t="shared" ref="L231:N231" si="45">L232</f>
        <v>9796208</v>
      </c>
      <c r="M231" s="59">
        <f t="shared" si="45"/>
        <v>0</v>
      </c>
      <c r="N231" s="59">
        <f t="shared" si="45"/>
        <v>6537856.4500000002</v>
      </c>
      <c r="O231" s="7"/>
      <c r="P231" s="7"/>
      <c r="Q231" s="31">
        <f t="shared" si="37"/>
        <v>66.738644687822074</v>
      </c>
      <c r="R231" s="46">
        <f t="shared" si="33"/>
        <v>100.52966751288939</v>
      </c>
    </row>
    <row r="232" spans="1:18" ht="65.25" customHeight="1" x14ac:dyDescent="0.2">
      <c r="A232" s="8" t="s">
        <v>58</v>
      </c>
      <c r="B232" s="26" t="s">
        <v>167</v>
      </c>
      <c r="C232" s="26" t="s">
        <v>27</v>
      </c>
      <c r="D232" s="26" t="s">
        <v>28</v>
      </c>
      <c r="E232" s="26" t="s">
        <v>169</v>
      </c>
      <c r="F232" s="26">
        <v>14722</v>
      </c>
      <c r="G232" s="27">
        <v>600</v>
      </c>
      <c r="H232" s="24"/>
      <c r="I232" s="24"/>
      <c r="J232" s="65">
        <f t="shared" si="44"/>
        <v>6503410</v>
      </c>
      <c r="K232" s="24">
        <f>K233</f>
        <v>9796208</v>
      </c>
      <c r="L232" s="60">
        <f t="shared" ref="L232:N232" si="46">L233</f>
        <v>9796208</v>
      </c>
      <c r="M232" s="60">
        <f t="shared" si="46"/>
        <v>0</v>
      </c>
      <c r="N232" s="60">
        <f t="shared" si="46"/>
        <v>6537856.4500000002</v>
      </c>
      <c r="O232" s="24"/>
      <c r="P232" s="24"/>
      <c r="Q232" s="32">
        <f t="shared" si="37"/>
        <v>66.738644687822074</v>
      </c>
      <c r="R232" s="46">
        <f t="shared" si="33"/>
        <v>100.52966751288939</v>
      </c>
    </row>
    <row r="233" spans="1:18" ht="26.25" customHeight="1" x14ac:dyDescent="0.2">
      <c r="A233" s="8" t="s">
        <v>60</v>
      </c>
      <c r="B233" s="26" t="s">
        <v>167</v>
      </c>
      <c r="C233" s="26" t="s">
        <v>27</v>
      </c>
      <c r="D233" s="26" t="s">
        <v>28</v>
      </c>
      <c r="E233" s="26" t="s">
        <v>169</v>
      </c>
      <c r="F233" s="26">
        <v>14722</v>
      </c>
      <c r="G233" s="27">
        <v>610</v>
      </c>
      <c r="H233" s="24"/>
      <c r="I233" s="24"/>
      <c r="J233" s="65">
        <v>6503410</v>
      </c>
      <c r="K233" s="24">
        <v>9796208</v>
      </c>
      <c r="L233" s="60">
        <v>9796208</v>
      </c>
      <c r="M233" s="60"/>
      <c r="N233" s="60">
        <v>6537856.4500000002</v>
      </c>
      <c r="O233" s="24"/>
      <c r="P233" s="24"/>
      <c r="Q233" s="32">
        <f t="shared" si="37"/>
        <v>66.738644687822074</v>
      </c>
      <c r="R233" s="46">
        <f t="shared" si="33"/>
        <v>100.52966751288939</v>
      </c>
    </row>
    <row r="234" spans="1:18" ht="160.5" customHeight="1" x14ac:dyDescent="0.2">
      <c r="A234" s="13" t="s">
        <v>234</v>
      </c>
      <c r="B234" s="26" t="s">
        <v>167</v>
      </c>
      <c r="C234" s="14" t="s">
        <v>27</v>
      </c>
      <c r="D234" s="14" t="s">
        <v>28</v>
      </c>
      <c r="E234" s="14" t="s">
        <v>29</v>
      </c>
      <c r="F234" s="14">
        <v>14723</v>
      </c>
      <c r="G234" s="15" t="s">
        <v>0</v>
      </c>
      <c r="H234" s="7"/>
      <c r="I234" s="7"/>
      <c r="J234" s="62">
        <f>J235+J237</f>
        <v>1461005</v>
      </c>
      <c r="K234" s="7">
        <f>K235+K237</f>
        <v>1928400</v>
      </c>
      <c r="L234" s="59">
        <f t="shared" ref="L234:N234" si="47">L235+L237</f>
        <v>1928400</v>
      </c>
      <c r="M234" s="59">
        <f t="shared" si="47"/>
        <v>50896475</v>
      </c>
      <c r="N234" s="59">
        <f t="shared" si="47"/>
        <v>1446267</v>
      </c>
      <c r="O234" s="7"/>
      <c r="P234" s="7"/>
      <c r="Q234" s="31">
        <f t="shared" si="37"/>
        <v>74.998288736776601</v>
      </c>
      <c r="R234" s="46">
        <f t="shared" si="33"/>
        <v>98.991242329766152</v>
      </c>
    </row>
    <row r="235" spans="1:18" ht="38.25" customHeight="1" x14ac:dyDescent="0.2">
      <c r="A235" s="8" t="s">
        <v>54</v>
      </c>
      <c r="B235" s="26" t="s">
        <v>167</v>
      </c>
      <c r="C235" s="3" t="s">
        <v>27</v>
      </c>
      <c r="D235" s="3" t="s">
        <v>28</v>
      </c>
      <c r="E235" s="3" t="s">
        <v>29</v>
      </c>
      <c r="F235" s="3">
        <v>14723</v>
      </c>
      <c r="G235" s="3" t="s">
        <v>55</v>
      </c>
      <c r="H235" s="7"/>
      <c r="I235" s="7"/>
      <c r="J235" s="65">
        <f>J236</f>
        <v>376600</v>
      </c>
      <c r="K235" s="24">
        <f>K236</f>
        <v>520800</v>
      </c>
      <c r="L235" s="60">
        <f>L236</f>
        <v>520800</v>
      </c>
      <c r="M235" s="60"/>
      <c r="N235" s="60">
        <f>N236</f>
        <v>394800</v>
      </c>
      <c r="O235" s="7"/>
      <c r="P235" s="7"/>
      <c r="Q235" s="32">
        <f t="shared" si="37"/>
        <v>75.806451612903231</v>
      </c>
      <c r="R235" s="46">
        <f t="shared" si="33"/>
        <v>104.83271375464685</v>
      </c>
    </row>
    <row r="236" spans="1:18" ht="48.95" customHeight="1" x14ac:dyDescent="0.2">
      <c r="A236" s="8" t="s">
        <v>56</v>
      </c>
      <c r="B236" s="26" t="s">
        <v>167</v>
      </c>
      <c r="C236" s="3" t="s">
        <v>27</v>
      </c>
      <c r="D236" s="3" t="s">
        <v>28</v>
      </c>
      <c r="E236" s="3" t="s">
        <v>29</v>
      </c>
      <c r="F236" s="3">
        <v>14723</v>
      </c>
      <c r="G236" s="3" t="s">
        <v>57</v>
      </c>
      <c r="H236" s="7"/>
      <c r="I236" s="7"/>
      <c r="J236" s="65">
        <v>376600</v>
      </c>
      <c r="K236" s="24">
        <v>520800</v>
      </c>
      <c r="L236" s="60">
        <v>520800</v>
      </c>
      <c r="M236" s="60"/>
      <c r="N236" s="60">
        <v>394800</v>
      </c>
      <c r="O236" s="7"/>
      <c r="P236" s="7"/>
      <c r="Q236" s="32">
        <f t="shared" si="37"/>
        <v>75.806451612903231</v>
      </c>
      <c r="R236" s="46">
        <f t="shared" si="33"/>
        <v>104.83271375464685</v>
      </c>
    </row>
    <row r="237" spans="1:18" ht="69.75" customHeight="1" x14ac:dyDescent="0.2">
      <c r="A237" s="8" t="s">
        <v>58</v>
      </c>
      <c r="B237" s="26" t="s">
        <v>167</v>
      </c>
      <c r="C237" s="3" t="s">
        <v>27</v>
      </c>
      <c r="D237" s="3" t="s">
        <v>28</v>
      </c>
      <c r="E237" s="3" t="s">
        <v>29</v>
      </c>
      <c r="F237" s="3">
        <v>14723</v>
      </c>
      <c r="G237" s="3" t="s">
        <v>59</v>
      </c>
      <c r="H237" s="16">
        <v>50896475</v>
      </c>
      <c r="I237" s="16">
        <v>0</v>
      </c>
      <c r="J237" s="65">
        <f>J238</f>
        <v>1084405</v>
      </c>
      <c r="K237" s="24">
        <f>K238</f>
        <v>1407600</v>
      </c>
      <c r="L237" s="60">
        <f>L238</f>
        <v>1407600</v>
      </c>
      <c r="M237" s="60">
        <v>50896475</v>
      </c>
      <c r="N237" s="60">
        <f>N238</f>
        <v>1051467</v>
      </c>
      <c r="O237" s="16">
        <v>50896475</v>
      </c>
      <c r="P237" s="16">
        <v>0</v>
      </c>
      <c r="Q237" s="32">
        <f t="shared" si="37"/>
        <v>74.699275362318843</v>
      </c>
      <c r="R237" s="46">
        <f t="shared" si="33"/>
        <v>96.962573946081037</v>
      </c>
    </row>
    <row r="238" spans="1:18" ht="29.25" customHeight="1" x14ac:dyDescent="0.2">
      <c r="A238" s="8" t="s">
        <v>60</v>
      </c>
      <c r="B238" s="26" t="s">
        <v>167</v>
      </c>
      <c r="C238" s="3" t="s">
        <v>27</v>
      </c>
      <c r="D238" s="3" t="s">
        <v>28</v>
      </c>
      <c r="E238" s="3" t="s">
        <v>29</v>
      </c>
      <c r="F238" s="3">
        <v>14723</v>
      </c>
      <c r="G238" s="3" t="s">
        <v>61</v>
      </c>
      <c r="H238" s="10">
        <v>520800</v>
      </c>
      <c r="I238" s="10">
        <v>0</v>
      </c>
      <c r="J238" s="65">
        <v>1084405</v>
      </c>
      <c r="K238" s="10">
        <v>1407600</v>
      </c>
      <c r="L238" s="50">
        <v>1407600</v>
      </c>
      <c r="M238" s="50">
        <v>520800</v>
      </c>
      <c r="N238" s="50">
        <v>1051467</v>
      </c>
      <c r="O238" s="10">
        <v>520800</v>
      </c>
      <c r="P238" s="10">
        <v>0</v>
      </c>
      <c r="Q238" s="32">
        <f t="shared" si="37"/>
        <v>74.699275362318843</v>
      </c>
      <c r="R238" s="46">
        <f t="shared" si="33"/>
        <v>96.962573946081037</v>
      </c>
    </row>
    <row r="239" spans="1:18" ht="176.25" hidden="1" customHeight="1" x14ac:dyDescent="0.2">
      <c r="A239" s="8" t="s">
        <v>170</v>
      </c>
      <c r="B239" s="3" t="s">
        <v>167</v>
      </c>
      <c r="C239" s="3" t="s">
        <v>27</v>
      </c>
      <c r="D239" s="3" t="s">
        <v>28</v>
      </c>
      <c r="E239" s="3" t="s">
        <v>169</v>
      </c>
      <c r="F239" s="3" t="s">
        <v>171</v>
      </c>
      <c r="G239" s="9" t="s">
        <v>0</v>
      </c>
      <c r="H239" s="10">
        <v>0</v>
      </c>
      <c r="I239" s="10">
        <v>0</v>
      </c>
      <c r="J239" s="50"/>
      <c r="K239" s="10">
        <v>0</v>
      </c>
      <c r="L239" s="50">
        <v>0</v>
      </c>
      <c r="M239" s="50">
        <v>0</v>
      </c>
      <c r="N239" s="50">
        <v>0</v>
      </c>
      <c r="O239" s="10">
        <v>0</v>
      </c>
      <c r="P239" s="10">
        <v>0</v>
      </c>
      <c r="Q239" s="31" t="e">
        <f t="shared" si="37"/>
        <v>#DIV/0!</v>
      </c>
      <c r="R239" s="46" t="e">
        <f t="shared" si="33"/>
        <v>#DIV/0!</v>
      </c>
    </row>
    <row r="240" spans="1:18" ht="64.5" hidden="1" customHeight="1" x14ac:dyDescent="0.2">
      <c r="A240" s="8" t="s">
        <v>58</v>
      </c>
      <c r="B240" s="3" t="s">
        <v>167</v>
      </c>
      <c r="C240" s="3" t="s">
        <v>27</v>
      </c>
      <c r="D240" s="3" t="s">
        <v>28</v>
      </c>
      <c r="E240" s="3" t="s">
        <v>169</v>
      </c>
      <c r="F240" s="3" t="s">
        <v>171</v>
      </c>
      <c r="G240" s="3" t="s">
        <v>59</v>
      </c>
      <c r="H240" s="10">
        <v>0</v>
      </c>
      <c r="I240" s="10">
        <v>0</v>
      </c>
      <c r="J240" s="50"/>
      <c r="K240" s="10">
        <v>0</v>
      </c>
      <c r="L240" s="50">
        <v>0</v>
      </c>
      <c r="M240" s="50">
        <v>0</v>
      </c>
      <c r="N240" s="50">
        <v>0</v>
      </c>
      <c r="O240" s="10">
        <v>0</v>
      </c>
      <c r="P240" s="10">
        <v>0</v>
      </c>
      <c r="Q240" s="31" t="e">
        <f t="shared" si="37"/>
        <v>#DIV/0!</v>
      </c>
      <c r="R240" s="46" t="e">
        <f t="shared" si="33"/>
        <v>#DIV/0!</v>
      </c>
    </row>
    <row r="241" spans="1:18" ht="32.25" hidden="1" customHeight="1" x14ac:dyDescent="0.2">
      <c r="A241" s="8" t="s">
        <v>60</v>
      </c>
      <c r="B241" s="3" t="s">
        <v>167</v>
      </c>
      <c r="C241" s="3" t="s">
        <v>27</v>
      </c>
      <c r="D241" s="3" t="s">
        <v>28</v>
      </c>
      <c r="E241" s="3" t="s">
        <v>169</v>
      </c>
      <c r="F241" s="3" t="s">
        <v>171</v>
      </c>
      <c r="G241" s="3" t="s">
        <v>61</v>
      </c>
      <c r="H241" s="10">
        <v>0</v>
      </c>
      <c r="I241" s="10">
        <v>0</v>
      </c>
      <c r="J241" s="50"/>
      <c r="K241" s="10">
        <v>0</v>
      </c>
      <c r="L241" s="50">
        <v>0</v>
      </c>
      <c r="M241" s="50">
        <v>0</v>
      </c>
      <c r="N241" s="50">
        <v>0</v>
      </c>
      <c r="O241" s="10">
        <v>0</v>
      </c>
      <c r="P241" s="10">
        <v>0</v>
      </c>
      <c r="Q241" s="31" t="e">
        <f t="shared" si="37"/>
        <v>#DIV/0!</v>
      </c>
      <c r="R241" s="46" t="e">
        <f t="shared" si="33"/>
        <v>#DIV/0!</v>
      </c>
    </row>
    <row r="242" spans="1:18" ht="96" hidden="1" customHeight="1" x14ac:dyDescent="0.2">
      <c r="A242" s="8" t="s">
        <v>172</v>
      </c>
      <c r="B242" s="3" t="s">
        <v>167</v>
      </c>
      <c r="C242" s="3" t="s">
        <v>27</v>
      </c>
      <c r="D242" s="3" t="s">
        <v>28</v>
      </c>
      <c r="E242" s="3" t="s">
        <v>169</v>
      </c>
      <c r="F242" s="3" t="s">
        <v>173</v>
      </c>
      <c r="G242" s="9" t="s">
        <v>0</v>
      </c>
      <c r="H242" s="10">
        <v>0</v>
      </c>
      <c r="I242" s="10">
        <v>0</v>
      </c>
      <c r="J242" s="50"/>
      <c r="K242" s="10">
        <v>0</v>
      </c>
      <c r="L242" s="50">
        <v>0</v>
      </c>
      <c r="M242" s="50">
        <v>0</v>
      </c>
      <c r="N242" s="50">
        <v>0</v>
      </c>
      <c r="O242" s="10">
        <v>0</v>
      </c>
      <c r="P242" s="10">
        <v>0</v>
      </c>
      <c r="Q242" s="31" t="e">
        <f t="shared" si="37"/>
        <v>#DIV/0!</v>
      </c>
      <c r="R242" s="46" t="e">
        <f t="shared" si="33"/>
        <v>#DIV/0!</v>
      </c>
    </row>
    <row r="243" spans="1:18" ht="64.5" hidden="1" customHeight="1" x14ac:dyDescent="0.2">
      <c r="A243" s="8" t="s">
        <v>58</v>
      </c>
      <c r="B243" s="3" t="s">
        <v>167</v>
      </c>
      <c r="C243" s="3" t="s">
        <v>27</v>
      </c>
      <c r="D243" s="3" t="s">
        <v>28</v>
      </c>
      <c r="E243" s="3" t="s">
        <v>169</v>
      </c>
      <c r="F243" s="3" t="s">
        <v>173</v>
      </c>
      <c r="G243" s="3" t="s">
        <v>59</v>
      </c>
      <c r="H243" s="10">
        <v>0</v>
      </c>
      <c r="I243" s="10">
        <v>0</v>
      </c>
      <c r="J243" s="50"/>
      <c r="K243" s="10">
        <v>0</v>
      </c>
      <c r="L243" s="50">
        <v>0</v>
      </c>
      <c r="M243" s="50">
        <v>0</v>
      </c>
      <c r="N243" s="50">
        <v>0</v>
      </c>
      <c r="O243" s="10">
        <v>0</v>
      </c>
      <c r="P243" s="10">
        <v>0</v>
      </c>
      <c r="Q243" s="31" t="e">
        <f t="shared" si="37"/>
        <v>#DIV/0!</v>
      </c>
      <c r="R243" s="46" t="e">
        <f t="shared" si="33"/>
        <v>#DIV/0!</v>
      </c>
    </row>
    <row r="244" spans="1:18" ht="31.5" hidden="1" customHeight="1" x14ac:dyDescent="0.2">
      <c r="A244" s="8" t="s">
        <v>60</v>
      </c>
      <c r="B244" s="3" t="s">
        <v>167</v>
      </c>
      <c r="C244" s="3" t="s">
        <v>27</v>
      </c>
      <c r="D244" s="3" t="s">
        <v>28</v>
      </c>
      <c r="E244" s="3" t="s">
        <v>169</v>
      </c>
      <c r="F244" s="3" t="s">
        <v>173</v>
      </c>
      <c r="G244" s="3" t="s">
        <v>61</v>
      </c>
      <c r="H244" s="10">
        <v>0</v>
      </c>
      <c r="I244" s="10">
        <v>0</v>
      </c>
      <c r="J244" s="50"/>
      <c r="K244" s="10">
        <v>0</v>
      </c>
      <c r="L244" s="50">
        <v>0</v>
      </c>
      <c r="M244" s="50">
        <v>0</v>
      </c>
      <c r="N244" s="50">
        <v>0</v>
      </c>
      <c r="O244" s="10">
        <v>0</v>
      </c>
      <c r="P244" s="10">
        <v>0</v>
      </c>
      <c r="Q244" s="31" t="e">
        <f t="shared" si="37"/>
        <v>#DIV/0!</v>
      </c>
      <c r="R244" s="46" t="e">
        <f t="shared" si="33"/>
        <v>#DIV/0!</v>
      </c>
    </row>
    <row r="245" spans="1:18" ht="159.75" hidden="1" customHeight="1" x14ac:dyDescent="0.2">
      <c r="A245" s="8" t="s">
        <v>174</v>
      </c>
      <c r="B245" s="3" t="s">
        <v>167</v>
      </c>
      <c r="C245" s="3" t="s">
        <v>27</v>
      </c>
      <c r="D245" s="3" t="s">
        <v>28</v>
      </c>
      <c r="E245" s="3" t="s">
        <v>169</v>
      </c>
      <c r="F245" s="3" t="s">
        <v>63</v>
      </c>
      <c r="G245" s="9" t="s">
        <v>0</v>
      </c>
      <c r="H245" s="10">
        <v>0</v>
      </c>
      <c r="I245" s="10">
        <v>0</v>
      </c>
      <c r="J245" s="50"/>
      <c r="K245" s="10">
        <v>0</v>
      </c>
      <c r="L245" s="50">
        <v>0</v>
      </c>
      <c r="M245" s="50">
        <v>0</v>
      </c>
      <c r="N245" s="50">
        <v>0</v>
      </c>
      <c r="O245" s="10">
        <v>0</v>
      </c>
      <c r="P245" s="10">
        <v>0</v>
      </c>
      <c r="Q245" s="31" t="e">
        <f t="shared" si="37"/>
        <v>#DIV/0!</v>
      </c>
      <c r="R245" s="46" t="e">
        <f t="shared" si="33"/>
        <v>#DIV/0!</v>
      </c>
    </row>
    <row r="246" spans="1:18" ht="32.25" hidden="1" customHeight="1" x14ac:dyDescent="0.2">
      <c r="A246" s="8" t="s">
        <v>54</v>
      </c>
      <c r="B246" s="3" t="s">
        <v>167</v>
      </c>
      <c r="C246" s="3" t="s">
        <v>27</v>
      </c>
      <c r="D246" s="3" t="s">
        <v>28</v>
      </c>
      <c r="E246" s="3" t="s">
        <v>169</v>
      </c>
      <c r="F246" s="3" t="s">
        <v>63</v>
      </c>
      <c r="G246" s="3" t="s">
        <v>55</v>
      </c>
      <c r="H246" s="10">
        <v>0</v>
      </c>
      <c r="I246" s="10">
        <v>0</v>
      </c>
      <c r="J246" s="50"/>
      <c r="K246" s="10">
        <v>0</v>
      </c>
      <c r="L246" s="50">
        <v>0</v>
      </c>
      <c r="M246" s="50">
        <v>0</v>
      </c>
      <c r="N246" s="50">
        <v>0</v>
      </c>
      <c r="O246" s="10">
        <v>0</v>
      </c>
      <c r="P246" s="10">
        <v>0</v>
      </c>
      <c r="Q246" s="31" t="e">
        <f t="shared" si="37"/>
        <v>#DIV/0!</v>
      </c>
      <c r="R246" s="46" t="e">
        <f t="shared" si="33"/>
        <v>#DIV/0!</v>
      </c>
    </row>
    <row r="247" spans="1:18" ht="48.75" hidden="1" customHeight="1" x14ac:dyDescent="0.2">
      <c r="A247" s="8" t="s">
        <v>56</v>
      </c>
      <c r="B247" s="3" t="s">
        <v>167</v>
      </c>
      <c r="C247" s="3" t="s">
        <v>27</v>
      </c>
      <c r="D247" s="3" t="s">
        <v>28</v>
      </c>
      <c r="E247" s="3" t="s">
        <v>169</v>
      </c>
      <c r="F247" s="3" t="s">
        <v>63</v>
      </c>
      <c r="G247" s="3" t="s">
        <v>57</v>
      </c>
      <c r="H247" s="10">
        <v>0</v>
      </c>
      <c r="I247" s="10">
        <v>0</v>
      </c>
      <c r="J247" s="50"/>
      <c r="K247" s="10">
        <v>0</v>
      </c>
      <c r="L247" s="50">
        <v>0</v>
      </c>
      <c r="M247" s="50">
        <v>0</v>
      </c>
      <c r="N247" s="50">
        <v>0</v>
      </c>
      <c r="O247" s="10">
        <v>0</v>
      </c>
      <c r="P247" s="10">
        <v>0</v>
      </c>
      <c r="Q247" s="31" t="e">
        <f t="shared" si="37"/>
        <v>#DIV/0!</v>
      </c>
      <c r="R247" s="46" t="e">
        <f t="shared" si="33"/>
        <v>#DIV/0!</v>
      </c>
    </row>
    <row r="248" spans="1:18" ht="64.5" hidden="1" customHeight="1" x14ac:dyDescent="0.2">
      <c r="A248" s="8" t="s">
        <v>58</v>
      </c>
      <c r="B248" s="3" t="s">
        <v>167</v>
      </c>
      <c r="C248" s="3" t="s">
        <v>27</v>
      </c>
      <c r="D248" s="3" t="s">
        <v>28</v>
      </c>
      <c r="E248" s="3" t="s">
        <v>169</v>
      </c>
      <c r="F248" s="3" t="s">
        <v>63</v>
      </c>
      <c r="G248" s="3" t="s">
        <v>59</v>
      </c>
      <c r="H248" s="10">
        <v>0</v>
      </c>
      <c r="I248" s="10">
        <v>0</v>
      </c>
      <c r="J248" s="50"/>
      <c r="K248" s="10">
        <v>0</v>
      </c>
      <c r="L248" s="50">
        <v>0</v>
      </c>
      <c r="M248" s="50">
        <v>0</v>
      </c>
      <c r="N248" s="50">
        <v>0</v>
      </c>
      <c r="O248" s="10">
        <v>0</v>
      </c>
      <c r="P248" s="10">
        <v>0</v>
      </c>
      <c r="Q248" s="31" t="e">
        <f t="shared" si="37"/>
        <v>#DIV/0!</v>
      </c>
      <c r="R248" s="46" t="e">
        <f t="shared" si="33"/>
        <v>#DIV/0!</v>
      </c>
    </row>
    <row r="249" spans="1:18" ht="32.25" hidden="1" customHeight="1" x14ac:dyDescent="0.2">
      <c r="A249" s="8" t="s">
        <v>60</v>
      </c>
      <c r="B249" s="3" t="s">
        <v>167</v>
      </c>
      <c r="C249" s="3" t="s">
        <v>27</v>
      </c>
      <c r="D249" s="3" t="s">
        <v>28</v>
      </c>
      <c r="E249" s="3" t="s">
        <v>169</v>
      </c>
      <c r="F249" s="3" t="s">
        <v>63</v>
      </c>
      <c r="G249" s="3" t="s">
        <v>61</v>
      </c>
      <c r="H249" s="10">
        <v>0</v>
      </c>
      <c r="I249" s="10">
        <v>0</v>
      </c>
      <c r="J249" s="50"/>
      <c r="K249" s="10">
        <v>0</v>
      </c>
      <c r="L249" s="50">
        <v>0</v>
      </c>
      <c r="M249" s="50">
        <v>0</v>
      </c>
      <c r="N249" s="50">
        <v>0</v>
      </c>
      <c r="O249" s="10">
        <v>0</v>
      </c>
      <c r="P249" s="10">
        <v>0</v>
      </c>
      <c r="Q249" s="31" t="e">
        <f t="shared" si="37"/>
        <v>#DIV/0!</v>
      </c>
      <c r="R249" s="46" t="e">
        <f t="shared" si="33"/>
        <v>#DIV/0!</v>
      </c>
    </row>
    <row r="250" spans="1:18" ht="96.6" customHeight="1" x14ac:dyDescent="0.2">
      <c r="A250" s="13" t="s">
        <v>175</v>
      </c>
      <c r="B250" s="14" t="s">
        <v>167</v>
      </c>
      <c r="C250" s="14" t="s">
        <v>27</v>
      </c>
      <c r="D250" s="14" t="s">
        <v>28</v>
      </c>
      <c r="E250" s="14" t="s">
        <v>169</v>
      </c>
      <c r="F250" s="14" t="s">
        <v>176</v>
      </c>
      <c r="G250" s="15" t="s">
        <v>0</v>
      </c>
      <c r="H250" s="16">
        <v>418495</v>
      </c>
      <c r="I250" s="16">
        <v>0</v>
      </c>
      <c r="J250" s="66">
        <f t="shared" ref="J250:J251" si="48">J251</f>
        <v>170713.96</v>
      </c>
      <c r="K250" s="16">
        <v>418495</v>
      </c>
      <c r="L250" s="49">
        <v>418495</v>
      </c>
      <c r="M250" s="49">
        <v>418495</v>
      </c>
      <c r="N250" s="49">
        <f>N251</f>
        <v>103212.27</v>
      </c>
      <c r="O250" s="16">
        <v>418495</v>
      </c>
      <c r="P250" s="16">
        <v>0</v>
      </c>
      <c r="Q250" s="31">
        <f t="shared" si="37"/>
        <v>24.662724763736723</v>
      </c>
      <c r="R250" s="46">
        <f t="shared" si="33"/>
        <v>60.459185645977641</v>
      </c>
    </row>
    <row r="251" spans="1:18" ht="32.25" customHeight="1" x14ac:dyDescent="0.2">
      <c r="A251" s="8" t="s">
        <v>54</v>
      </c>
      <c r="B251" s="3" t="s">
        <v>167</v>
      </c>
      <c r="C251" s="3" t="s">
        <v>27</v>
      </c>
      <c r="D251" s="3" t="s">
        <v>28</v>
      </c>
      <c r="E251" s="3" t="s">
        <v>169</v>
      </c>
      <c r="F251" s="3" t="s">
        <v>176</v>
      </c>
      <c r="G251" s="3" t="s">
        <v>55</v>
      </c>
      <c r="H251" s="10">
        <v>418495</v>
      </c>
      <c r="I251" s="10">
        <v>0</v>
      </c>
      <c r="J251" s="65">
        <f t="shared" si="48"/>
        <v>170713.96</v>
      </c>
      <c r="K251" s="10">
        <v>418495</v>
      </c>
      <c r="L251" s="50">
        <v>418495</v>
      </c>
      <c r="M251" s="50">
        <v>418495</v>
      </c>
      <c r="N251" s="50">
        <f>N252</f>
        <v>103212.27</v>
      </c>
      <c r="O251" s="10">
        <v>418495</v>
      </c>
      <c r="P251" s="10">
        <v>0</v>
      </c>
      <c r="Q251" s="31">
        <f t="shared" si="37"/>
        <v>24.662724763736723</v>
      </c>
      <c r="R251" s="46">
        <f t="shared" si="33"/>
        <v>60.459185645977641</v>
      </c>
    </row>
    <row r="252" spans="1:18" ht="48.95" customHeight="1" x14ac:dyDescent="0.2">
      <c r="A252" s="8" t="s">
        <v>56</v>
      </c>
      <c r="B252" s="3" t="s">
        <v>167</v>
      </c>
      <c r="C252" s="3" t="s">
        <v>27</v>
      </c>
      <c r="D252" s="3" t="s">
        <v>28</v>
      </c>
      <c r="E252" s="3" t="s">
        <v>169</v>
      </c>
      <c r="F252" s="3" t="s">
        <v>176</v>
      </c>
      <c r="G252" s="3" t="s">
        <v>57</v>
      </c>
      <c r="H252" s="10">
        <v>418495</v>
      </c>
      <c r="I252" s="10">
        <v>0</v>
      </c>
      <c r="J252" s="65">
        <v>170713.96</v>
      </c>
      <c r="K252" s="10">
        <v>418495</v>
      </c>
      <c r="L252" s="50">
        <v>418495</v>
      </c>
      <c r="M252" s="50">
        <v>418495</v>
      </c>
      <c r="N252" s="50">
        <v>103212.27</v>
      </c>
      <c r="O252" s="10">
        <v>418495</v>
      </c>
      <c r="P252" s="10">
        <v>0</v>
      </c>
      <c r="Q252" s="31">
        <f t="shared" si="37"/>
        <v>24.662724763736723</v>
      </c>
      <c r="R252" s="46">
        <f t="shared" si="33"/>
        <v>60.459185645977641</v>
      </c>
    </row>
    <row r="253" spans="1:18" ht="96.75" customHeight="1" x14ac:dyDescent="0.2">
      <c r="A253" s="13" t="s">
        <v>250</v>
      </c>
      <c r="B253" s="14" t="s">
        <v>167</v>
      </c>
      <c r="C253" s="14" t="s">
        <v>27</v>
      </c>
      <c r="D253" s="14" t="s">
        <v>28</v>
      </c>
      <c r="E253" s="14" t="s">
        <v>169</v>
      </c>
      <c r="F253" s="14" t="s">
        <v>251</v>
      </c>
      <c r="G253" s="15" t="s">
        <v>0</v>
      </c>
      <c r="H253" s="16"/>
      <c r="I253" s="16"/>
      <c r="J253" s="49"/>
      <c r="K253" s="16"/>
      <c r="L253" s="49">
        <v>580957.89</v>
      </c>
      <c r="M253" s="49"/>
      <c r="N253" s="49">
        <f>N254</f>
        <v>114460.8</v>
      </c>
      <c r="O253" s="16"/>
      <c r="P253" s="16"/>
      <c r="Q253" s="31">
        <f t="shared" si="37"/>
        <v>19.702082021814007</v>
      </c>
      <c r="R253" s="45"/>
    </row>
    <row r="254" spans="1:18" ht="69.75" customHeight="1" x14ac:dyDescent="0.2">
      <c r="A254" s="25" t="s">
        <v>58</v>
      </c>
      <c r="B254" s="26" t="s">
        <v>167</v>
      </c>
      <c r="C254" s="26" t="s">
        <v>27</v>
      </c>
      <c r="D254" s="26" t="s">
        <v>28</v>
      </c>
      <c r="E254" s="26" t="s">
        <v>169</v>
      </c>
      <c r="F254" s="26" t="s">
        <v>251</v>
      </c>
      <c r="G254" s="26" t="s">
        <v>59</v>
      </c>
      <c r="H254" s="10"/>
      <c r="I254" s="10"/>
      <c r="J254" s="50">
        <v>0</v>
      </c>
      <c r="K254" s="10">
        <v>0</v>
      </c>
      <c r="L254" s="50">
        <v>580957.89</v>
      </c>
      <c r="M254" s="50"/>
      <c r="N254" s="50">
        <f>N255</f>
        <v>114460.8</v>
      </c>
      <c r="O254" s="10"/>
      <c r="P254" s="10"/>
      <c r="Q254" s="31">
        <f t="shared" si="37"/>
        <v>19.702082021814007</v>
      </c>
      <c r="R254" s="46"/>
    </row>
    <row r="255" spans="1:18" ht="30" customHeight="1" x14ac:dyDescent="0.2">
      <c r="A255" s="25" t="s">
        <v>60</v>
      </c>
      <c r="B255" s="26" t="s">
        <v>167</v>
      </c>
      <c r="C255" s="26" t="s">
        <v>27</v>
      </c>
      <c r="D255" s="26" t="s">
        <v>28</v>
      </c>
      <c r="E255" s="26" t="s">
        <v>169</v>
      </c>
      <c r="F255" s="26" t="s">
        <v>251</v>
      </c>
      <c r="G255" s="26" t="s">
        <v>61</v>
      </c>
      <c r="H255" s="10"/>
      <c r="I255" s="10"/>
      <c r="J255" s="50">
        <v>0</v>
      </c>
      <c r="K255" s="10">
        <v>0</v>
      </c>
      <c r="L255" s="50">
        <v>580957.89</v>
      </c>
      <c r="M255" s="50"/>
      <c r="N255" s="50">
        <v>114460.8</v>
      </c>
      <c r="O255" s="10"/>
      <c r="P255" s="10"/>
      <c r="Q255" s="31">
        <f t="shared" si="37"/>
        <v>19.702082021814007</v>
      </c>
      <c r="R255" s="46"/>
    </row>
    <row r="256" spans="1:18" ht="32.25" customHeight="1" x14ac:dyDescent="0.2">
      <c r="A256" s="13" t="s">
        <v>177</v>
      </c>
      <c r="B256" s="14" t="s">
        <v>167</v>
      </c>
      <c r="C256" s="14" t="s">
        <v>27</v>
      </c>
      <c r="D256" s="14" t="s">
        <v>28</v>
      </c>
      <c r="E256" s="14" t="s">
        <v>169</v>
      </c>
      <c r="F256" s="14" t="s">
        <v>178</v>
      </c>
      <c r="G256" s="15" t="s">
        <v>0</v>
      </c>
      <c r="H256" s="16">
        <v>337500</v>
      </c>
      <c r="I256" s="16">
        <v>0</v>
      </c>
      <c r="J256" s="62">
        <f t="shared" ref="J256:J257" si="49">J257</f>
        <v>337500</v>
      </c>
      <c r="K256" s="16">
        <v>337500</v>
      </c>
      <c r="L256" s="49">
        <v>337500</v>
      </c>
      <c r="M256" s="49">
        <v>337500</v>
      </c>
      <c r="N256" s="49">
        <v>337500</v>
      </c>
      <c r="O256" s="16">
        <v>337500</v>
      </c>
      <c r="P256" s="16">
        <v>0</v>
      </c>
      <c r="Q256" s="31">
        <f t="shared" si="37"/>
        <v>100</v>
      </c>
      <c r="R256" s="46">
        <f t="shared" si="33"/>
        <v>100</v>
      </c>
    </row>
    <row r="257" spans="1:18" ht="64.5" customHeight="1" x14ac:dyDescent="0.2">
      <c r="A257" s="8" t="s">
        <v>58</v>
      </c>
      <c r="B257" s="3" t="s">
        <v>167</v>
      </c>
      <c r="C257" s="3" t="s">
        <v>27</v>
      </c>
      <c r="D257" s="3" t="s">
        <v>28</v>
      </c>
      <c r="E257" s="3" t="s">
        <v>169</v>
      </c>
      <c r="F257" s="3" t="s">
        <v>178</v>
      </c>
      <c r="G257" s="3" t="s">
        <v>59</v>
      </c>
      <c r="H257" s="10">
        <v>337500</v>
      </c>
      <c r="I257" s="10">
        <v>0</v>
      </c>
      <c r="J257" s="65">
        <f t="shared" si="49"/>
        <v>337500</v>
      </c>
      <c r="K257" s="10">
        <v>337500</v>
      </c>
      <c r="L257" s="50">
        <v>337500</v>
      </c>
      <c r="M257" s="50">
        <v>337500</v>
      </c>
      <c r="N257" s="50">
        <v>337500</v>
      </c>
      <c r="O257" s="10">
        <v>337500</v>
      </c>
      <c r="P257" s="10">
        <v>0</v>
      </c>
      <c r="Q257" s="32">
        <f t="shared" si="37"/>
        <v>100</v>
      </c>
      <c r="R257" s="46">
        <f t="shared" si="33"/>
        <v>100</v>
      </c>
    </row>
    <row r="258" spans="1:18" ht="32.25" customHeight="1" x14ac:dyDescent="0.2">
      <c r="A258" s="8" t="s">
        <v>60</v>
      </c>
      <c r="B258" s="3" t="s">
        <v>167</v>
      </c>
      <c r="C258" s="3" t="s">
        <v>27</v>
      </c>
      <c r="D258" s="3" t="s">
        <v>28</v>
      </c>
      <c r="E258" s="3" t="s">
        <v>169</v>
      </c>
      <c r="F258" s="3" t="s">
        <v>178</v>
      </c>
      <c r="G258" s="3" t="s">
        <v>61</v>
      </c>
      <c r="H258" s="10">
        <v>337500</v>
      </c>
      <c r="I258" s="10">
        <v>0</v>
      </c>
      <c r="J258" s="65">
        <v>337500</v>
      </c>
      <c r="K258" s="10">
        <v>337500</v>
      </c>
      <c r="L258" s="50">
        <v>337500</v>
      </c>
      <c r="M258" s="50">
        <v>337500</v>
      </c>
      <c r="N258" s="50">
        <v>337500</v>
      </c>
      <c r="O258" s="10">
        <v>337500</v>
      </c>
      <c r="P258" s="10">
        <v>0</v>
      </c>
      <c r="Q258" s="32">
        <f t="shared" si="37"/>
        <v>100</v>
      </c>
      <c r="R258" s="46">
        <f t="shared" si="33"/>
        <v>100</v>
      </c>
    </row>
    <row r="259" spans="1:18" s="56" customFormat="1" ht="55.5" customHeight="1" x14ac:dyDescent="0.2">
      <c r="A259" s="51" t="s">
        <v>86</v>
      </c>
      <c r="B259" s="52" t="s">
        <v>167</v>
      </c>
      <c r="C259" s="52" t="s">
        <v>27</v>
      </c>
      <c r="D259" s="52" t="s">
        <v>28</v>
      </c>
      <c r="E259" s="52" t="s">
        <v>169</v>
      </c>
      <c r="F259" s="52" t="s">
        <v>87</v>
      </c>
      <c r="G259" s="53" t="s">
        <v>0</v>
      </c>
      <c r="H259" s="49">
        <v>1116746</v>
      </c>
      <c r="I259" s="49">
        <v>0</v>
      </c>
      <c r="J259" s="62">
        <f>J260+J262</f>
        <v>679563.24</v>
      </c>
      <c r="K259" s="49">
        <v>1116746</v>
      </c>
      <c r="L259" s="49">
        <v>1116746</v>
      </c>
      <c r="M259" s="49">
        <v>1157286</v>
      </c>
      <c r="N259" s="49">
        <f>N260+N262</f>
        <v>875150.93</v>
      </c>
      <c r="O259" s="49">
        <v>1208546</v>
      </c>
      <c r="P259" s="49">
        <v>0</v>
      </c>
      <c r="Q259" s="54">
        <f t="shared" si="37"/>
        <v>78.366157568507077</v>
      </c>
      <c r="R259" s="55">
        <f t="shared" si="33"/>
        <v>128.78138170039924</v>
      </c>
    </row>
    <row r="260" spans="1:18" ht="127.9" customHeight="1" x14ac:dyDescent="0.2">
      <c r="A260" s="8" t="s">
        <v>40</v>
      </c>
      <c r="B260" s="3" t="s">
        <v>167</v>
      </c>
      <c r="C260" s="3" t="s">
        <v>27</v>
      </c>
      <c r="D260" s="3" t="s">
        <v>28</v>
      </c>
      <c r="E260" s="3" t="s">
        <v>169</v>
      </c>
      <c r="F260" s="3" t="s">
        <v>87</v>
      </c>
      <c r="G260" s="3" t="s">
        <v>41</v>
      </c>
      <c r="H260" s="10">
        <v>1108820</v>
      </c>
      <c r="I260" s="10">
        <v>0</v>
      </c>
      <c r="J260" s="65">
        <f>J261</f>
        <v>674268.24</v>
      </c>
      <c r="K260" s="10">
        <v>1108820</v>
      </c>
      <c r="L260" s="50">
        <v>1108820</v>
      </c>
      <c r="M260" s="50">
        <v>1149043</v>
      </c>
      <c r="N260" s="50">
        <f>N261</f>
        <v>869977.91</v>
      </c>
      <c r="O260" s="10">
        <v>1199973</v>
      </c>
      <c r="P260" s="10">
        <v>0</v>
      </c>
      <c r="Q260" s="32">
        <f t="shared" si="37"/>
        <v>78.459795999350661</v>
      </c>
      <c r="R260" s="46">
        <f t="shared" si="33"/>
        <v>129.0254913979042</v>
      </c>
    </row>
    <row r="261" spans="1:18" ht="48.95" customHeight="1" x14ac:dyDescent="0.2">
      <c r="A261" s="8" t="s">
        <v>42</v>
      </c>
      <c r="B261" s="3" t="s">
        <v>167</v>
      </c>
      <c r="C261" s="3" t="s">
        <v>27</v>
      </c>
      <c r="D261" s="3" t="s">
        <v>28</v>
      </c>
      <c r="E261" s="3" t="s">
        <v>169</v>
      </c>
      <c r="F261" s="3" t="s">
        <v>87</v>
      </c>
      <c r="G261" s="3" t="s">
        <v>43</v>
      </c>
      <c r="H261" s="10">
        <v>1108820</v>
      </c>
      <c r="I261" s="10">
        <v>0</v>
      </c>
      <c r="J261" s="65">
        <v>674268.24</v>
      </c>
      <c r="K261" s="10">
        <v>1108820</v>
      </c>
      <c r="L261" s="50">
        <v>1108820</v>
      </c>
      <c r="M261" s="50">
        <v>1149043</v>
      </c>
      <c r="N261" s="50">
        <v>869977.91</v>
      </c>
      <c r="O261" s="10">
        <v>1199973</v>
      </c>
      <c r="P261" s="10">
        <v>0</v>
      </c>
      <c r="Q261" s="32">
        <f t="shared" ref="Q261:Q292" si="50">N261/L261*100</f>
        <v>78.459795999350661</v>
      </c>
      <c r="R261" s="46">
        <f t="shared" si="33"/>
        <v>129.0254913979042</v>
      </c>
    </row>
    <row r="262" spans="1:18" ht="48.95" customHeight="1" x14ac:dyDescent="0.2">
      <c r="A262" s="8" t="s">
        <v>44</v>
      </c>
      <c r="B262" s="3" t="s">
        <v>167</v>
      </c>
      <c r="C262" s="3" t="s">
        <v>27</v>
      </c>
      <c r="D262" s="3" t="s">
        <v>28</v>
      </c>
      <c r="E262" s="3" t="s">
        <v>169</v>
      </c>
      <c r="F262" s="3" t="s">
        <v>87</v>
      </c>
      <c r="G262" s="3" t="s">
        <v>45</v>
      </c>
      <c r="H262" s="10">
        <v>7926</v>
      </c>
      <c r="I262" s="10">
        <v>0</v>
      </c>
      <c r="J262" s="65">
        <f>J263</f>
        <v>5295</v>
      </c>
      <c r="K262" s="10">
        <v>7926</v>
      </c>
      <c r="L262" s="50">
        <v>7926</v>
      </c>
      <c r="M262" s="50">
        <v>8243</v>
      </c>
      <c r="N262" s="50">
        <f>N263</f>
        <v>5173.0200000000004</v>
      </c>
      <c r="O262" s="10">
        <v>8573</v>
      </c>
      <c r="P262" s="10">
        <v>0</v>
      </c>
      <c r="Q262" s="32">
        <f t="shared" si="50"/>
        <v>65.266464799394413</v>
      </c>
      <c r="R262" s="46">
        <f t="shared" si="33"/>
        <v>97.696317280453272</v>
      </c>
    </row>
    <row r="263" spans="1:18" ht="64.5" customHeight="1" x14ac:dyDescent="0.2">
      <c r="A263" s="8" t="s">
        <v>46</v>
      </c>
      <c r="B263" s="3" t="s">
        <v>167</v>
      </c>
      <c r="C263" s="3" t="s">
        <v>27</v>
      </c>
      <c r="D263" s="3" t="s">
        <v>28</v>
      </c>
      <c r="E263" s="3" t="s">
        <v>169</v>
      </c>
      <c r="F263" s="3" t="s">
        <v>87</v>
      </c>
      <c r="G263" s="3" t="s">
        <v>47</v>
      </c>
      <c r="H263" s="10">
        <v>7926</v>
      </c>
      <c r="I263" s="10">
        <v>0</v>
      </c>
      <c r="J263" s="65">
        <v>5295</v>
      </c>
      <c r="K263" s="10">
        <v>7926</v>
      </c>
      <c r="L263" s="50">
        <v>7926</v>
      </c>
      <c r="M263" s="50">
        <v>8243</v>
      </c>
      <c r="N263" s="50">
        <v>5173.0200000000004</v>
      </c>
      <c r="O263" s="10">
        <v>8573</v>
      </c>
      <c r="P263" s="10">
        <v>0</v>
      </c>
      <c r="Q263" s="32">
        <f t="shared" si="50"/>
        <v>65.266464799394413</v>
      </c>
      <c r="R263" s="46">
        <f t="shared" si="33"/>
        <v>97.696317280453272</v>
      </c>
    </row>
    <row r="264" spans="1:18" ht="32.25" customHeight="1" x14ac:dyDescent="0.2">
      <c r="A264" s="13" t="s">
        <v>179</v>
      </c>
      <c r="B264" s="14" t="s">
        <v>167</v>
      </c>
      <c r="C264" s="14" t="s">
        <v>27</v>
      </c>
      <c r="D264" s="14" t="s">
        <v>28</v>
      </c>
      <c r="E264" s="14" t="s">
        <v>169</v>
      </c>
      <c r="F264" s="14" t="s">
        <v>180</v>
      </c>
      <c r="G264" s="15" t="s">
        <v>0</v>
      </c>
      <c r="H264" s="16">
        <v>2735892</v>
      </c>
      <c r="I264" s="16">
        <v>24000</v>
      </c>
      <c r="J264" s="68">
        <f t="shared" ref="J264:J265" si="51">J265</f>
        <v>2003152.84</v>
      </c>
      <c r="K264" s="16">
        <v>2735892</v>
      </c>
      <c r="L264" s="49">
        <v>2714683</v>
      </c>
      <c r="M264" s="49">
        <v>1291992</v>
      </c>
      <c r="N264" s="49">
        <f>N266</f>
        <v>1672387.2</v>
      </c>
      <c r="O264" s="10">
        <v>1266792</v>
      </c>
      <c r="P264" s="10">
        <v>0</v>
      </c>
      <c r="Q264" s="31">
        <f t="shared" si="50"/>
        <v>61.605248200250259</v>
      </c>
      <c r="R264" s="46">
        <f t="shared" si="33"/>
        <v>83.48774824391333</v>
      </c>
    </row>
    <row r="265" spans="1:18" ht="64.5" customHeight="1" x14ac:dyDescent="0.2">
      <c r="A265" s="8" t="s">
        <v>58</v>
      </c>
      <c r="B265" s="3" t="s">
        <v>167</v>
      </c>
      <c r="C265" s="3" t="s">
        <v>27</v>
      </c>
      <c r="D265" s="3" t="s">
        <v>28</v>
      </c>
      <c r="E265" s="3" t="s">
        <v>169</v>
      </c>
      <c r="F265" s="3" t="s">
        <v>180</v>
      </c>
      <c r="G265" s="3" t="s">
        <v>59</v>
      </c>
      <c r="H265" s="10">
        <v>2735892</v>
      </c>
      <c r="I265" s="10">
        <v>24000</v>
      </c>
      <c r="J265" s="65">
        <f t="shared" si="51"/>
        <v>2003152.84</v>
      </c>
      <c r="K265" s="10">
        <v>2735892</v>
      </c>
      <c r="L265" s="50">
        <v>2714683</v>
      </c>
      <c r="M265" s="50">
        <v>1291992</v>
      </c>
      <c r="N265" s="50">
        <f>N266</f>
        <v>1672387.2</v>
      </c>
      <c r="O265" s="10">
        <v>1266792</v>
      </c>
      <c r="P265" s="10">
        <v>0</v>
      </c>
      <c r="Q265" s="31">
        <f t="shared" si="50"/>
        <v>61.605248200250259</v>
      </c>
      <c r="R265" s="46">
        <f t="shared" si="33"/>
        <v>83.48774824391333</v>
      </c>
    </row>
    <row r="266" spans="1:18" ht="32.25" customHeight="1" x14ac:dyDescent="0.2">
      <c r="A266" s="8" t="s">
        <v>60</v>
      </c>
      <c r="B266" s="3" t="s">
        <v>167</v>
      </c>
      <c r="C266" s="3" t="s">
        <v>27</v>
      </c>
      <c r="D266" s="3" t="s">
        <v>28</v>
      </c>
      <c r="E266" s="3" t="s">
        <v>169</v>
      </c>
      <c r="F266" s="3" t="s">
        <v>180</v>
      </c>
      <c r="G266" s="3" t="s">
        <v>61</v>
      </c>
      <c r="H266" s="10">
        <v>2735892</v>
      </c>
      <c r="I266" s="10">
        <v>24000</v>
      </c>
      <c r="J266" s="65">
        <v>2003152.84</v>
      </c>
      <c r="K266" s="10">
        <v>2735892</v>
      </c>
      <c r="L266" s="50">
        <v>2714683</v>
      </c>
      <c r="M266" s="50">
        <v>1291992</v>
      </c>
      <c r="N266" s="50">
        <v>1672387.2</v>
      </c>
      <c r="O266" s="10">
        <v>1266792</v>
      </c>
      <c r="P266" s="10">
        <v>0</v>
      </c>
      <c r="Q266" s="31">
        <f t="shared" si="50"/>
        <v>61.605248200250259</v>
      </c>
      <c r="R266" s="46">
        <f t="shared" si="33"/>
        <v>83.48774824391333</v>
      </c>
    </row>
    <row r="267" spans="1:18" ht="29.25" customHeight="1" x14ac:dyDescent="0.2">
      <c r="A267" s="13" t="s">
        <v>181</v>
      </c>
      <c r="B267" s="14" t="s">
        <v>167</v>
      </c>
      <c r="C267" s="14" t="s">
        <v>27</v>
      </c>
      <c r="D267" s="14" t="s">
        <v>28</v>
      </c>
      <c r="E267" s="14" t="s">
        <v>169</v>
      </c>
      <c r="F267" s="14" t="s">
        <v>182</v>
      </c>
      <c r="G267" s="15" t="s">
        <v>0</v>
      </c>
      <c r="H267" s="16">
        <v>11352379</v>
      </c>
      <c r="I267" s="16">
        <v>162195.65</v>
      </c>
      <c r="J267" s="62">
        <f>J269</f>
        <v>6747575.6799999997</v>
      </c>
      <c r="K267" s="16">
        <v>11352379</v>
      </c>
      <c r="L267" s="49">
        <v>10588988.65</v>
      </c>
      <c r="M267" s="49">
        <v>3680106</v>
      </c>
      <c r="N267" s="49">
        <f>N269</f>
        <v>5699810.8399999999</v>
      </c>
      <c r="O267" s="16">
        <v>4133186.4</v>
      </c>
      <c r="P267" s="16">
        <v>-0.37</v>
      </c>
      <c r="Q267" s="31">
        <f t="shared" si="50"/>
        <v>53.827716965208005</v>
      </c>
      <c r="R267" s="46">
        <f t="shared" si="33"/>
        <v>84.471980905592446</v>
      </c>
    </row>
    <row r="268" spans="1:18" ht="64.5" customHeight="1" x14ac:dyDescent="0.2">
      <c r="A268" s="8" t="s">
        <v>58</v>
      </c>
      <c r="B268" s="3" t="s">
        <v>167</v>
      </c>
      <c r="C268" s="3" t="s">
        <v>27</v>
      </c>
      <c r="D268" s="3" t="s">
        <v>28</v>
      </c>
      <c r="E268" s="3" t="s">
        <v>169</v>
      </c>
      <c r="F268" s="3" t="s">
        <v>182</v>
      </c>
      <c r="G268" s="3" t="s">
        <v>59</v>
      </c>
      <c r="H268" s="10">
        <v>11352379</v>
      </c>
      <c r="I268" s="10">
        <v>162195.65</v>
      </c>
      <c r="J268" s="65">
        <f>J269</f>
        <v>6747575.6799999997</v>
      </c>
      <c r="K268" s="10">
        <v>11352379</v>
      </c>
      <c r="L268" s="50">
        <v>10588988.65</v>
      </c>
      <c r="M268" s="50">
        <v>3680106</v>
      </c>
      <c r="N268" s="50">
        <f>N269</f>
        <v>5699810.8399999999</v>
      </c>
      <c r="O268" s="10">
        <v>4133186.4</v>
      </c>
      <c r="P268" s="10">
        <v>-0.37</v>
      </c>
      <c r="Q268" s="32">
        <f t="shared" si="50"/>
        <v>53.827716965208005</v>
      </c>
      <c r="R268" s="46">
        <f t="shared" si="33"/>
        <v>84.471980905592446</v>
      </c>
    </row>
    <row r="269" spans="1:18" ht="32.25" customHeight="1" x14ac:dyDescent="0.2">
      <c r="A269" s="8" t="s">
        <v>60</v>
      </c>
      <c r="B269" s="3" t="s">
        <v>167</v>
      </c>
      <c r="C269" s="3" t="s">
        <v>27</v>
      </c>
      <c r="D269" s="3" t="s">
        <v>28</v>
      </c>
      <c r="E269" s="3" t="s">
        <v>169</v>
      </c>
      <c r="F269" s="3" t="s">
        <v>182</v>
      </c>
      <c r="G269" s="3" t="s">
        <v>61</v>
      </c>
      <c r="H269" s="10">
        <v>11352379</v>
      </c>
      <c r="I269" s="10">
        <v>162195.65</v>
      </c>
      <c r="J269" s="65">
        <v>6747575.6799999997</v>
      </c>
      <c r="K269" s="10">
        <v>11352379</v>
      </c>
      <c r="L269" s="50">
        <v>10588988.65</v>
      </c>
      <c r="M269" s="50">
        <v>3680106</v>
      </c>
      <c r="N269" s="50">
        <v>5699810.8399999999</v>
      </c>
      <c r="O269" s="10">
        <v>4133186.4</v>
      </c>
      <c r="P269" s="10">
        <v>-0.37</v>
      </c>
      <c r="Q269" s="32">
        <f t="shared" si="50"/>
        <v>53.827716965208005</v>
      </c>
      <c r="R269" s="46">
        <f t="shared" si="33"/>
        <v>84.471980905592446</v>
      </c>
    </row>
    <row r="270" spans="1:18" ht="32.25" customHeight="1" x14ac:dyDescent="0.2">
      <c r="A270" s="13" t="s">
        <v>94</v>
      </c>
      <c r="B270" s="14" t="s">
        <v>167</v>
      </c>
      <c r="C270" s="14" t="s">
        <v>27</v>
      </c>
      <c r="D270" s="14" t="s">
        <v>28</v>
      </c>
      <c r="E270" s="14" t="s">
        <v>169</v>
      </c>
      <c r="F270" s="14" t="s">
        <v>95</v>
      </c>
      <c r="G270" s="15" t="s">
        <v>0</v>
      </c>
      <c r="H270" s="16">
        <v>2346023.08</v>
      </c>
      <c r="I270" s="16">
        <v>0</v>
      </c>
      <c r="J270" s="62">
        <f t="shared" ref="J270:J271" si="52">J271</f>
        <v>1430976.17</v>
      </c>
      <c r="K270" s="16">
        <v>2346023.08</v>
      </c>
      <c r="L270" s="49">
        <v>2346023.08</v>
      </c>
      <c r="M270" s="49">
        <v>1185000</v>
      </c>
      <c r="N270" s="49">
        <f>N271</f>
        <v>1528711.78</v>
      </c>
      <c r="O270" s="16">
        <v>1082000</v>
      </c>
      <c r="P270" s="16">
        <v>0</v>
      </c>
      <c r="Q270" s="31">
        <f t="shared" si="50"/>
        <v>65.161838902283947</v>
      </c>
      <c r="R270" s="46">
        <f t="shared" si="33"/>
        <v>106.82999563857167</v>
      </c>
    </row>
    <row r="271" spans="1:18" ht="64.5" customHeight="1" x14ac:dyDescent="0.2">
      <c r="A271" s="8" t="s">
        <v>58</v>
      </c>
      <c r="B271" s="3" t="s">
        <v>167</v>
      </c>
      <c r="C271" s="3" t="s">
        <v>27</v>
      </c>
      <c r="D271" s="3" t="s">
        <v>28</v>
      </c>
      <c r="E271" s="3" t="s">
        <v>169</v>
      </c>
      <c r="F271" s="3" t="s">
        <v>95</v>
      </c>
      <c r="G271" s="3" t="s">
        <v>59</v>
      </c>
      <c r="H271" s="10">
        <v>2346023.08</v>
      </c>
      <c r="I271" s="10">
        <v>0</v>
      </c>
      <c r="J271" s="65">
        <f t="shared" si="52"/>
        <v>1430976.17</v>
      </c>
      <c r="K271" s="10">
        <v>2346023.08</v>
      </c>
      <c r="L271" s="50">
        <v>2346023.08</v>
      </c>
      <c r="M271" s="50">
        <v>1185000</v>
      </c>
      <c r="N271" s="50">
        <f>N272</f>
        <v>1528711.78</v>
      </c>
      <c r="O271" s="10">
        <v>1082000</v>
      </c>
      <c r="P271" s="10">
        <v>0</v>
      </c>
      <c r="Q271" s="32">
        <f t="shared" si="50"/>
        <v>65.161838902283947</v>
      </c>
      <c r="R271" s="46">
        <f t="shared" si="33"/>
        <v>106.82999563857167</v>
      </c>
    </row>
    <row r="272" spans="1:18" ht="32.25" customHeight="1" x14ac:dyDescent="0.2">
      <c r="A272" s="8" t="s">
        <v>60</v>
      </c>
      <c r="B272" s="3" t="s">
        <v>167</v>
      </c>
      <c r="C272" s="3" t="s">
        <v>27</v>
      </c>
      <c r="D272" s="3" t="s">
        <v>28</v>
      </c>
      <c r="E272" s="3" t="s">
        <v>169</v>
      </c>
      <c r="F272" s="3" t="s">
        <v>95</v>
      </c>
      <c r="G272" s="3" t="s">
        <v>61</v>
      </c>
      <c r="H272" s="10">
        <v>2346023.08</v>
      </c>
      <c r="I272" s="10">
        <v>0</v>
      </c>
      <c r="J272" s="65">
        <v>1430976.17</v>
      </c>
      <c r="K272" s="10">
        <v>2346023.08</v>
      </c>
      <c r="L272" s="50">
        <v>2346023.08</v>
      </c>
      <c r="M272" s="50">
        <v>1185000</v>
      </c>
      <c r="N272" s="50">
        <v>1528711.78</v>
      </c>
      <c r="O272" s="10">
        <v>1082000</v>
      </c>
      <c r="P272" s="10">
        <v>0</v>
      </c>
      <c r="Q272" s="32">
        <f t="shared" si="50"/>
        <v>65.161838902283947</v>
      </c>
      <c r="R272" s="46">
        <f t="shared" si="33"/>
        <v>106.82999563857167</v>
      </c>
    </row>
    <row r="273" spans="1:18" ht="64.5" customHeight="1" x14ac:dyDescent="0.2">
      <c r="A273" s="13" t="s">
        <v>183</v>
      </c>
      <c r="B273" s="14" t="s">
        <v>167</v>
      </c>
      <c r="C273" s="14" t="s">
        <v>27</v>
      </c>
      <c r="D273" s="14" t="s">
        <v>28</v>
      </c>
      <c r="E273" s="14" t="s">
        <v>169</v>
      </c>
      <c r="F273" s="14" t="s">
        <v>184</v>
      </c>
      <c r="G273" s="15" t="s">
        <v>0</v>
      </c>
      <c r="H273" s="16">
        <v>7596131.5999999996</v>
      </c>
      <c r="I273" s="16">
        <v>20000</v>
      </c>
      <c r="J273" s="62">
        <f>J274+J276+J278+J280</f>
        <v>4255045.04</v>
      </c>
      <c r="K273" s="16">
        <v>7596131.5999999996</v>
      </c>
      <c r="L273" s="49">
        <f>L274+L276+L278+L280</f>
        <v>7661340.5999999996</v>
      </c>
      <c r="M273" s="49">
        <v>3414089.4</v>
      </c>
      <c r="N273" s="49">
        <f>N274+N276+N278+N280</f>
        <v>5085386.8699999992</v>
      </c>
      <c r="O273" s="16">
        <v>2950000</v>
      </c>
      <c r="P273" s="16">
        <v>0</v>
      </c>
      <c r="Q273" s="31">
        <f t="shared" si="50"/>
        <v>66.377245648104974</v>
      </c>
      <c r="R273" s="46">
        <f t="shared" si="33"/>
        <v>119.51429002970082</v>
      </c>
    </row>
    <row r="274" spans="1:18" ht="127.9" customHeight="1" x14ac:dyDescent="0.2">
      <c r="A274" s="8" t="s">
        <v>40</v>
      </c>
      <c r="B274" s="3" t="s">
        <v>167</v>
      </c>
      <c r="C274" s="3" t="s">
        <v>27</v>
      </c>
      <c r="D274" s="3" t="s">
        <v>28</v>
      </c>
      <c r="E274" s="3" t="s">
        <v>169</v>
      </c>
      <c r="F274" s="3" t="s">
        <v>184</v>
      </c>
      <c r="G274" s="3" t="s">
        <v>41</v>
      </c>
      <c r="H274" s="10">
        <v>7201585.5999999996</v>
      </c>
      <c r="I274" s="10">
        <v>0</v>
      </c>
      <c r="J274" s="65">
        <f>J275</f>
        <v>4073081.67</v>
      </c>
      <c r="K274" s="10">
        <v>7201585.5999999996</v>
      </c>
      <c r="L274" s="50">
        <v>7201585.5999999996</v>
      </c>
      <c r="M274" s="50">
        <v>3414089.4</v>
      </c>
      <c r="N274" s="50">
        <f>N275</f>
        <v>4831882.93</v>
      </c>
      <c r="O274" s="10">
        <v>2950000</v>
      </c>
      <c r="P274" s="10">
        <v>0</v>
      </c>
      <c r="Q274" s="32">
        <f t="shared" si="50"/>
        <v>67.094709392887026</v>
      </c>
      <c r="R274" s="46">
        <f t="shared" si="33"/>
        <v>118.62965983689691</v>
      </c>
    </row>
    <row r="275" spans="1:18" ht="48.95" customHeight="1" x14ac:dyDescent="0.2">
      <c r="A275" s="8" t="s">
        <v>42</v>
      </c>
      <c r="B275" s="3" t="s">
        <v>167</v>
      </c>
      <c r="C275" s="3" t="s">
        <v>27</v>
      </c>
      <c r="D275" s="3" t="s">
        <v>28</v>
      </c>
      <c r="E275" s="3" t="s">
        <v>169</v>
      </c>
      <c r="F275" s="3" t="s">
        <v>184</v>
      </c>
      <c r="G275" s="3" t="s">
        <v>43</v>
      </c>
      <c r="H275" s="10">
        <v>7201585.5999999996</v>
      </c>
      <c r="I275" s="10">
        <v>0</v>
      </c>
      <c r="J275" s="67">
        <v>4073081.67</v>
      </c>
      <c r="K275" s="10">
        <v>7201585.5999999996</v>
      </c>
      <c r="L275" s="50">
        <v>7201585.5999999996</v>
      </c>
      <c r="M275" s="50">
        <v>3414089.4</v>
      </c>
      <c r="N275" s="50">
        <v>4831882.93</v>
      </c>
      <c r="O275" s="10">
        <v>2950000</v>
      </c>
      <c r="P275" s="10">
        <v>0</v>
      </c>
      <c r="Q275" s="32">
        <f t="shared" si="50"/>
        <v>67.094709392887026</v>
      </c>
      <c r="R275" s="46">
        <f t="shared" si="33"/>
        <v>118.62965983689691</v>
      </c>
    </row>
    <row r="276" spans="1:18" ht="48.95" customHeight="1" x14ac:dyDescent="0.2">
      <c r="A276" s="8" t="s">
        <v>44</v>
      </c>
      <c r="B276" s="3" t="s">
        <v>167</v>
      </c>
      <c r="C276" s="3" t="s">
        <v>27</v>
      </c>
      <c r="D276" s="3" t="s">
        <v>28</v>
      </c>
      <c r="E276" s="3" t="s">
        <v>169</v>
      </c>
      <c r="F276" s="3" t="s">
        <v>184</v>
      </c>
      <c r="G276" s="3" t="s">
        <v>45</v>
      </c>
      <c r="H276" s="10">
        <v>361258</v>
      </c>
      <c r="I276" s="10">
        <v>20000</v>
      </c>
      <c r="J276" s="65">
        <f>J277</f>
        <v>167496.01</v>
      </c>
      <c r="K276" s="10">
        <v>361258</v>
      </c>
      <c r="L276" s="50">
        <v>426467</v>
      </c>
      <c r="M276" s="50">
        <v>0</v>
      </c>
      <c r="N276" s="50">
        <f>N277</f>
        <v>242528.38</v>
      </c>
      <c r="O276" s="10">
        <v>0</v>
      </c>
      <c r="P276" s="10">
        <v>0</v>
      </c>
      <c r="Q276" s="32">
        <f t="shared" si="50"/>
        <v>56.86920207190709</v>
      </c>
      <c r="R276" s="46">
        <f t="shared" si="33"/>
        <v>144.79651186914839</v>
      </c>
    </row>
    <row r="277" spans="1:18" ht="64.5" customHeight="1" x14ac:dyDescent="0.2">
      <c r="A277" s="8" t="s">
        <v>46</v>
      </c>
      <c r="B277" s="3" t="s">
        <v>167</v>
      </c>
      <c r="C277" s="3" t="s">
        <v>27</v>
      </c>
      <c r="D277" s="3" t="s">
        <v>28</v>
      </c>
      <c r="E277" s="3" t="s">
        <v>169</v>
      </c>
      <c r="F277" s="3" t="s">
        <v>184</v>
      </c>
      <c r="G277" s="3" t="s">
        <v>47</v>
      </c>
      <c r="H277" s="10">
        <v>361258</v>
      </c>
      <c r="I277" s="10">
        <v>20000</v>
      </c>
      <c r="J277" s="67">
        <v>167496.01</v>
      </c>
      <c r="K277" s="10">
        <v>361258</v>
      </c>
      <c r="L277" s="50">
        <v>426467</v>
      </c>
      <c r="M277" s="50">
        <v>0</v>
      </c>
      <c r="N277" s="50">
        <v>242528.38</v>
      </c>
      <c r="O277" s="10">
        <v>0</v>
      </c>
      <c r="P277" s="10">
        <v>0</v>
      </c>
      <c r="Q277" s="32">
        <f t="shared" si="50"/>
        <v>56.86920207190709</v>
      </c>
      <c r="R277" s="46">
        <f t="shared" si="33"/>
        <v>144.79651186914839</v>
      </c>
    </row>
    <row r="278" spans="1:18" ht="32.25" customHeight="1" x14ac:dyDescent="0.2">
      <c r="A278" s="8" t="s">
        <v>54</v>
      </c>
      <c r="B278" s="3" t="s">
        <v>167</v>
      </c>
      <c r="C278" s="3" t="s">
        <v>27</v>
      </c>
      <c r="D278" s="3" t="s">
        <v>28</v>
      </c>
      <c r="E278" s="3" t="s">
        <v>169</v>
      </c>
      <c r="F278" s="3" t="s">
        <v>184</v>
      </c>
      <c r="G278" s="3" t="s">
        <v>55</v>
      </c>
      <c r="H278" s="10">
        <v>15000</v>
      </c>
      <c r="I278" s="10">
        <v>0</v>
      </c>
      <c r="J278" s="65"/>
      <c r="K278" s="10">
        <v>15000</v>
      </c>
      <c r="L278" s="50">
        <v>15000</v>
      </c>
      <c r="M278" s="50">
        <v>0</v>
      </c>
      <c r="N278" s="50">
        <v>0</v>
      </c>
      <c r="O278" s="10">
        <v>0</v>
      </c>
      <c r="P278" s="10">
        <v>0</v>
      </c>
      <c r="Q278" s="32">
        <f t="shared" si="50"/>
        <v>0</v>
      </c>
      <c r="R278" s="46" t="e">
        <f t="shared" si="33"/>
        <v>#DIV/0!</v>
      </c>
    </row>
    <row r="279" spans="1:18" ht="48.95" customHeight="1" x14ac:dyDescent="0.2">
      <c r="A279" s="8" t="s">
        <v>56</v>
      </c>
      <c r="B279" s="3" t="s">
        <v>167</v>
      </c>
      <c r="C279" s="3" t="s">
        <v>27</v>
      </c>
      <c r="D279" s="3" t="s">
        <v>28</v>
      </c>
      <c r="E279" s="3" t="s">
        <v>169</v>
      </c>
      <c r="F279" s="3" t="s">
        <v>184</v>
      </c>
      <c r="G279" s="3" t="s">
        <v>57</v>
      </c>
      <c r="H279" s="10">
        <v>15000</v>
      </c>
      <c r="I279" s="10">
        <v>0</v>
      </c>
      <c r="J279" s="65"/>
      <c r="K279" s="10">
        <v>15000</v>
      </c>
      <c r="L279" s="50">
        <v>15000</v>
      </c>
      <c r="M279" s="50">
        <v>0</v>
      </c>
      <c r="N279" s="50"/>
      <c r="O279" s="10">
        <v>0</v>
      </c>
      <c r="P279" s="10">
        <v>0</v>
      </c>
      <c r="Q279" s="32">
        <f t="shared" si="50"/>
        <v>0</v>
      </c>
      <c r="R279" s="46" t="e">
        <f t="shared" si="33"/>
        <v>#DIV/0!</v>
      </c>
    </row>
    <row r="280" spans="1:18" ht="15" customHeight="1" x14ac:dyDescent="0.2">
      <c r="A280" s="8" t="s">
        <v>88</v>
      </c>
      <c r="B280" s="3" t="s">
        <v>167</v>
      </c>
      <c r="C280" s="3" t="s">
        <v>27</v>
      </c>
      <c r="D280" s="3" t="s">
        <v>28</v>
      </c>
      <c r="E280" s="3" t="s">
        <v>169</v>
      </c>
      <c r="F280" s="3" t="s">
        <v>184</v>
      </c>
      <c r="G280" s="3" t="s">
        <v>89</v>
      </c>
      <c r="H280" s="10">
        <v>18288</v>
      </c>
      <c r="I280" s="10">
        <v>0</v>
      </c>
      <c r="J280" s="65">
        <f>J281</f>
        <v>14467.36</v>
      </c>
      <c r="K280" s="10">
        <v>18288</v>
      </c>
      <c r="L280" s="50">
        <v>18288</v>
      </c>
      <c r="M280" s="50">
        <v>0</v>
      </c>
      <c r="N280" s="50">
        <v>10975.56</v>
      </c>
      <c r="O280" s="10">
        <v>0</v>
      </c>
      <c r="P280" s="10">
        <v>0</v>
      </c>
      <c r="Q280" s="32">
        <f t="shared" si="50"/>
        <v>60.015091863517057</v>
      </c>
      <c r="R280" s="46">
        <f t="shared" si="33"/>
        <v>75.864290375023486</v>
      </c>
    </row>
    <row r="281" spans="1:18" ht="32.25" customHeight="1" x14ac:dyDescent="0.2">
      <c r="A281" s="8" t="s">
        <v>90</v>
      </c>
      <c r="B281" s="3" t="s">
        <v>167</v>
      </c>
      <c r="C281" s="3" t="s">
        <v>27</v>
      </c>
      <c r="D281" s="3" t="s">
        <v>28</v>
      </c>
      <c r="E281" s="3" t="s">
        <v>169</v>
      </c>
      <c r="F281" s="3" t="s">
        <v>184</v>
      </c>
      <c r="G281" s="3" t="s">
        <v>91</v>
      </c>
      <c r="H281" s="10">
        <v>18288</v>
      </c>
      <c r="I281" s="10">
        <v>0</v>
      </c>
      <c r="J281" s="65">
        <v>14467.36</v>
      </c>
      <c r="K281" s="10">
        <v>18288</v>
      </c>
      <c r="L281" s="50">
        <v>18288</v>
      </c>
      <c r="M281" s="50">
        <v>0</v>
      </c>
      <c r="N281" s="50">
        <v>10975.56</v>
      </c>
      <c r="O281" s="10">
        <v>0</v>
      </c>
      <c r="P281" s="10">
        <v>0</v>
      </c>
      <c r="Q281" s="32">
        <f t="shared" si="50"/>
        <v>60.015091863517057</v>
      </c>
      <c r="R281" s="46">
        <f t="shared" ref="R281:R348" si="53">N281/J281*100</f>
        <v>75.864290375023486</v>
      </c>
    </row>
    <row r="282" spans="1:18" ht="48.95" customHeight="1" x14ac:dyDescent="0.2">
      <c r="A282" s="13" t="s">
        <v>185</v>
      </c>
      <c r="B282" s="14" t="s">
        <v>167</v>
      </c>
      <c r="C282" s="14" t="s">
        <v>27</v>
      </c>
      <c r="D282" s="14" t="s">
        <v>28</v>
      </c>
      <c r="E282" s="14" t="s">
        <v>169</v>
      </c>
      <c r="F282" s="14" t="s">
        <v>186</v>
      </c>
      <c r="G282" s="15" t="s">
        <v>0</v>
      </c>
      <c r="H282" s="16">
        <v>11250</v>
      </c>
      <c r="I282" s="16">
        <v>0</v>
      </c>
      <c r="J282" s="49"/>
      <c r="K282" s="16">
        <v>11250</v>
      </c>
      <c r="L282" s="49">
        <v>11250</v>
      </c>
      <c r="M282" s="49">
        <v>0</v>
      </c>
      <c r="N282" s="49">
        <v>0</v>
      </c>
      <c r="O282" s="16">
        <v>0</v>
      </c>
      <c r="P282" s="16">
        <v>0</v>
      </c>
      <c r="Q282" s="31">
        <f t="shared" si="50"/>
        <v>0</v>
      </c>
      <c r="R282" s="46" t="e">
        <f t="shared" si="53"/>
        <v>#DIV/0!</v>
      </c>
    </row>
    <row r="283" spans="1:18" ht="48.95" customHeight="1" x14ac:dyDescent="0.2">
      <c r="A283" s="8" t="s">
        <v>44</v>
      </c>
      <c r="B283" s="3" t="s">
        <v>167</v>
      </c>
      <c r="C283" s="3" t="s">
        <v>27</v>
      </c>
      <c r="D283" s="3" t="s">
        <v>28</v>
      </c>
      <c r="E283" s="3" t="s">
        <v>169</v>
      </c>
      <c r="F283" s="3" t="s">
        <v>186</v>
      </c>
      <c r="G283" s="3" t="s">
        <v>45</v>
      </c>
      <c r="H283" s="10">
        <v>11250</v>
      </c>
      <c r="I283" s="10">
        <v>0</v>
      </c>
      <c r="J283" s="50"/>
      <c r="K283" s="10">
        <v>11250</v>
      </c>
      <c r="L283" s="50">
        <v>11250</v>
      </c>
      <c r="M283" s="50">
        <v>0</v>
      </c>
      <c r="N283" s="50">
        <v>0</v>
      </c>
      <c r="O283" s="10">
        <v>0</v>
      </c>
      <c r="P283" s="10">
        <v>0</v>
      </c>
      <c r="Q283" s="32">
        <f t="shared" si="50"/>
        <v>0</v>
      </c>
      <c r="R283" s="46" t="e">
        <f t="shared" si="53"/>
        <v>#DIV/0!</v>
      </c>
    </row>
    <row r="284" spans="1:18" ht="64.5" customHeight="1" x14ac:dyDescent="0.2">
      <c r="A284" s="8" t="s">
        <v>46</v>
      </c>
      <c r="B284" s="3" t="s">
        <v>167</v>
      </c>
      <c r="C284" s="3" t="s">
        <v>27</v>
      </c>
      <c r="D284" s="3" t="s">
        <v>28</v>
      </c>
      <c r="E284" s="3" t="s">
        <v>169</v>
      </c>
      <c r="F284" s="3" t="s">
        <v>186</v>
      </c>
      <c r="G284" s="3" t="s">
        <v>47</v>
      </c>
      <c r="H284" s="10">
        <v>11250</v>
      </c>
      <c r="I284" s="10">
        <v>0</v>
      </c>
      <c r="J284" s="50"/>
      <c r="K284" s="10">
        <v>11250</v>
      </c>
      <c r="L284" s="50">
        <v>11250</v>
      </c>
      <c r="M284" s="50">
        <v>0</v>
      </c>
      <c r="N284" s="50">
        <v>0</v>
      </c>
      <c r="O284" s="10">
        <v>0</v>
      </c>
      <c r="P284" s="10">
        <v>0</v>
      </c>
      <c r="Q284" s="32">
        <f t="shared" si="50"/>
        <v>0</v>
      </c>
      <c r="R284" s="46" t="e">
        <f t="shared" si="53"/>
        <v>#DIV/0!</v>
      </c>
    </row>
    <row r="285" spans="1:18" ht="32.25" customHeight="1" x14ac:dyDescent="0.2">
      <c r="A285" s="13" t="s">
        <v>187</v>
      </c>
      <c r="B285" s="14" t="s">
        <v>167</v>
      </c>
      <c r="C285" s="14" t="s">
        <v>27</v>
      </c>
      <c r="D285" s="14" t="s">
        <v>28</v>
      </c>
      <c r="E285" s="14" t="s">
        <v>169</v>
      </c>
      <c r="F285" s="14" t="s">
        <v>188</v>
      </c>
      <c r="G285" s="15" t="s">
        <v>0</v>
      </c>
      <c r="H285" s="16">
        <v>1022291</v>
      </c>
      <c r="I285" s="16">
        <v>0</v>
      </c>
      <c r="J285" s="62">
        <f t="shared" ref="J285:J286" si="54">J286</f>
        <v>570961.66</v>
      </c>
      <c r="K285" s="16">
        <v>1022291</v>
      </c>
      <c r="L285" s="49">
        <v>993243.11</v>
      </c>
      <c r="M285" s="49">
        <v>909566</v>
      </c>
      <c r="N285" s="49">
        <f>N286</f>
        <v>516153.12</v>
      </c>
      <c r="O285" s="10">
        <v>909566</v>
      </c>
      <c r="P285" s="10">
        <v>0</v>
      </c>
      <c r="Q285" s="31">
        <f t="shared" si="50"/>
        <v>51.966443542709293</v>
      </c>
      <c r="R285" s="46">
        <f t="shared" si="53"/>
        <v>90.400661928858753</v>
      </c>
    </row>
    <row r="286" spans="1:18" ht="64.5" customHeight="1" x14ac:dyDescent="0.2">
      <c r="A286" s="8" t="s">
        <v>58</v>
      </c>
      <c r="B286" s="3" t="s">
        <v>167</v>
      </c>
      <c r="C286" s="3" t="s">
        <v>27</v>
      </c>
      <c r="D286" s="3" t="s">
        <v>28</v>
      </c>
      <c r="E286" s="3" t="s">
        <v>169</v>
      </c>
      <c r="F286" s="3" t="s">
        <v>188</v>
      </c>
      <c r="G286" s="3" t="s">
        <v>59</v>
      </c>
      <c r="H286" s="10">
        <v>1022291</v>
      </c>
      <c r="I286" s="10">
        <v>0</v>
      </c>
      <c r="J286" s="65">
        <f t="shared" si="54"/>
        <v>570961.66</v>
      </c>
      <c r="K286" s="10">
        <v>1022291</v>
      </c>
      <c r="L286" s="50">
        <v>993243.11</v>
      </c>
      <c r="M286" s="50">
        <v>909566</v>
      </c>
      <c r="N286" s="50">
        <f>N287</f>
        <v>516153.12</v>
      </c>
      <c r="O286" s="10">
        <v>909566</v>
      </c>
      <c r="P286" s="10">
        <v>0</v>
      </c>
      <c r="Q286" s="32">
        <f t="shared" si="50"/>
        <v>51.966443542709293</v>
      </c>
      <c r="R286" s="46">
        <f t="shared" si="53"/>
        <v>90.400661928858753</v>
      </c>
    </row>
    <row r="287" spans="1:18" ht="32.25" customHeight="1" x14ac:dyDescent="0.2">
      <c r="A287" s="8" t="s">
        <v>60</v>
      </c>
      <c r="B287" s="3" t="s">
        <v>167</v>
      </c>
      <c r="C287" s="3" t="s">
        <v>27</v>
      </c>
      <c r="D287" s="3" t="s">
        <v>28</v>
      </c>
      <c r="E287" s="3" t="s">
        <v>169</v>
      </c>
      <c r="F287" s="3" t="s">
        <v>188</v>
      </c>
      <c r="G287" s="3" t="s">
        <v>61</v>
      </c>
      <c r="H287" s="10">
        <v>1022291</v>
      </c>
      <c r="I287" s="10">
        <v>0</v>
      </c>
      <c r="J287" s="65">
        <v>570961.66</v>
      </c>
      <c r="K287" s="10">
        <v>1022291</v>
      </c>
      <c r="L287" s="50">
        <v>993243.11</v>
      </c>
      <c r="M287" s="50">
        <v>909566</v>
      </c>
      <c r="N287" s="50">
        <v>516153.12</v>
      </c>
      <c r="O287" s="10">
        <v>909566</v>
      </c>
      <c r="P287" s="10">
        <v>0</v>
      </c>
      <c r="Q287" s="32">
        <f t="shared" si="50"/>
        <v>51.966443542709293</v>
      </c>
      <c r="R287" s="46">
        <f t="shared" si="53"/>
        <v>90.400661928858753</v>
      </c>
    </row>
    <row r="288" spans="1:18" ht="64.5" customHeight="1" x14ac:dyDescent="0.2">
      <c r="A288" s="13" t="s">
        <v>189</v>
      </c>
      <c r="B288" s="14" t="s">
        <v>167</v>
      </c>
      <c r="C288" s="14" t="s">
        <v>27</v>
      </c>
      <c r="D288" s="14" t="s">
        <v>28</v>
      </c>
      <c r="E288" s="14" t="s">
        <v>169</v>
      </c>
      <c r="F288" s="14" t="s">
        <v>190</v>
      </c>
      <c r="G288" s="15" t="s">
        <v>0</v>
      </c>
      <c r="H288" s="16">
        <v>30466.799999999999</v>
      </c>
      <c r="I288" s="16">
        <v>0</v>
      </c>
      <c r="J288" s="62">
        <f t="shared" ref="J288:J289" si="55">J289</f>
        <v>30466.799999999999</v>
      </c>
      <c r="K288" s="16">
        <v>30466.799999999999</v>
      </c>
      <c r="L288" s="49">
        <v>30466.799999999999</v>
      </c>
      <c r="M288" s="49">
        <v>0</v>
      </c>
      <c r="N288" s="49">
        <v>30466.799999999999</v>
      </c>
      <c r="O288" s="16">
        <v>0</v>
      </c>
      <c r="P288" s="16">
        <v>0</v>
      </c>
      <c r="Q288" s="31">
        <f t="shared" si="50"/>
        <v>100</v>
      </c>
      <c r="R288" s="46">
        <f t="shared" si="53"/>
        <v>100</v>
      </c>
    </row>
    <row r="289" spans="1:18" ht="64.5" customHeight="1" x14ac:dyDescent="0.2">
      <c r="A289" s="8" t="s">
        <v>58</v>
      </c>
      <c r="B289" s="3" t="s">
        <v>167</v>
      </c>
      <c r="C289" s="3" t="s">
        <v>27</v>
      </c>
      <c r="D289" s="3" t="s">
        <v>28</v>
      </c>
      <c r="E289" s="3" t="s">
        <v>169</v>
      </c>
      <c r="F289" s="3" t="s">
        <v>190</v>
      </c>
      <c r="G289" s="3" t="s">
        <v>59</v>
      </c>
      <c r="H289" s="10">
        <v>30466.799999999999</v>
      </c>
      <c r="I289" s="10">
        <v>0</v>
      </c>
      <c r="J289" s="64">
        <f t="shared" si="55"/>
        <v>30466.799999999999</v>
      </c>
      <c r="K289" s="10">
        <v>30466.799999999999</v>
      </c>
      <c r="L289" s="50">
        <v>30466.799999999999</v>
      </c>
      <c r="M289" s="50">
        <v>0</v>
      </c>
      <c r="N289" s="50">
        <v>30466.799999999999</v>
      </c>
      <c r="O289" s="10">
        <v>0</v>
      </c>
      <c r="P289" s="10">
        <v>0</v>
      </c>
      <c r="Q289" s="32">
        <f t="shared" si="50"/>
        <v>100</v>
      </c>
      <c r="R289" s="46">
        <f t="shared" si="53"/>
        <v>100</v>
      </c>
    </row>
    <row r="290" spans="1:18" ht="32.25" customHeight="1" x14ac:dyDescent="0.2">
      <c r="A290" s="8" t="s">
        <v>60</v>
      </c>
      <c r="B290" s="3" t="s">
        <v>167</v>
      </c>
      <c r="C290" s="3" t="s">
        <v>27</v>
      </c>
      <c r="D290" s="3" t="s">
        <v>28</v>
      </c>
      <c r="E290" s="3" t="s">
        <v>169</v>
      </c>
      <c r="F290" s="3" t="s">
        <v>190</v>
      </c>
      <c r="G290" s="3" t="s">
        <v>61</v>
      </c>
      <c r="H290" s="10">
        <v>30466.799999999999</v>
      </c>
      <c r="I290" s="10">
        <v>0</v>
      </c>
      <c r="J290" s="64">
        <v>30466.799999999999</v>
      </c>
      <c r="K290" s="10">
        <v>30466.799999999999</v>
      </c>
      <c r="L290" s="50">
        <v>30466.799999999999</v>
      </c>
      <c r="M290" s="50">
        <v>0</v>
      </c>
      <c r="N290" s="50">
        <v>30466.799999999999</v>
      </c>
      <c r="O290" s="10">
        <v>0</v>
      </c>
      <c r="P290" s="10">
        <v>0</v>
      </c>
      <c r="Q290" s="32">
        <f t="shared" si="50"/>
        <v>100</v>
      </c>
      <c r="R290" s="46">
        <f t="shared" si="53"/>
        <v>100</v>
      </c>
    </row>
    <row r="291" spans="1:18" ht="48.95" customHeight="1" x14ac:dyDescent="0.2">
      <c r="A291" s="13" t="s">
        <v>191</v>
      </c>
      <c r="B291" s="14" t="s">
        <v>167</v>
      </c>
      <c r="C291" s="14" t="s">
        <v>27</v>
      </c>
      <c r="D291" s="14" t="s">
        <v>28</v>
      </c>
      <c r="E291" s="14" t="s">
        <v>169</v>
      </c>
      <c r="F291" s="14" t="s">
        <v>192</v>
      </c>
      <c r="G291" s="15" t="s">
        <v>0</v>
      </c>
      <c r="H291" s="16">
        <v>16000000</v>
      </c>
      <c r="I291" s="16">
        <v>0</v>
      </c>
      <c r="J291" s="62">
        <f>J292</f>
        <v>3880800</v>
      </c>
      <c r="K291" s="16">
        <v>16000000</v>
      </c>
      <c r="L291" s="49">
        <v>15605586</v>
      </c>
      <c r="M291" s="49">
        <v>5500000</v>
      </c>
      <c r="N291" s="49">
        <v>0</v>
      </c>
      <c r="O291" s="16">
        <v>0</v>
      </c>
      <c r="P291" s="16">
        <v>0</v>
      </c>
      <c r="Q291" s="31">
        <f t="shared" si="50"/>
        <v>0</v>
      </c>
      <c r="R291" s="46">
        <f t="shared" si="53"/>
        <v>0</v>
      </c>
    </row>
    <row r="292" spans="1:18" ht="64.5" customHeight="1" x14ac:dyDescent="0.2">
      <c r="A292" s="8" t="s">
        <v>58</v>
      </c>
      <c r="B292" s="3" t="s">
        <v>167</v>
      </c>
      <c r="C292" s="3" t="s">
        <v>27</v>
      </c>
      <c r="D292" s="3" t="s">
        <v>28</v>
      </c>
      <c r="E292" s="3" t="s">
        <v>169</v>
      </c>
      <c r="F292" s="3" t="s">
        <v>192</v>
      </c>
      <c r="G292" s="3" t="s">
        <v>59</v>
      </c>
      <c r="H292" s="10">
        <v>16000000</v>
      </c>
      <c r="I292" s="10">
        <v>0</v>
      </c>
      <c r="J292" s="64">
        <f>J293</f>
        <v>3880800</v>
      </c>
      <c r="K292" s="10">
        <v>16000000</v>
      </c>
      <c r="L292" s="50">
        <v>15605586</v>
      </c>
      <c r="M292" s="50">
        <v>5500000</v>
      </c>
      <c r="N292" s="50">
        <v>0</v>
      </c>
      <c r="O292" s="10">
        <v>0</v>
      </c>
      <c r="P292" s="10">
        <v>0</v>
      </c>
      <c r="Q292" s="32">
        <f t="shared" si="50"/>
        <v>0</v>
      </c>
      <c r="R292" s="46">
        <f t="shared" si="53"/>
        <v>0</v>
      </c>
    </row>
    <row r="293" spans="1:18" ht="32.25" customHeight="1" x14ac:dyDescent="0.2">
      <c r="A293" s="8" t="s">
        <v>60</v>
      </c>
      <c r="B293" s="3" t="s">
        <v>167</v>
      </c>
      <c r="C293" s="3" t="s">
        <v>27</v>
      </c>
      <c r="D293" s="3" t="s">
        <v>28</v>
      </c>
      <c r="E293" s="3" t="s">
        <v>169</v>
      </c>
      <c r="F293" s="3" t="s">
        <v>192</v>
      </c>
      <c r="G293" s="3" t="s">
        <v>61</v>
      </c>
      <c r="H293" s="10">
        <v>16000000</v>
      </c>
      <c r="I293" s="10">
        <v>0</v>
      </c>
      <c r="J293" s="64">
        <v>3880800</v>
      </c>
      <c r="K293" s="10">
        <v>16000000</v>
      </c>
      <c r="L293" s="50">
        <v>15605586</v>
      </c>
      <c r="M293" s="50">
        <v>5500000</v>
      </c>
      <c r="N293" s="50">
        <v>0</v>
      </c>
      <c r="O293" s="10">
        <v>0</v>
      </c>
      <c r="P293" s="10">
        <v>0</v>
      </c>
      <c r="Q293" s="32">
        <f t="shared" ref="Q293:Q328" si="56">N293/L293*100</f>
        <v>0</v>
      </c>
      <c r="R293" s="46">
        <f t="shared" si="53"/>
        <v>0</v>
      </c>
    </row>
    <row r="294" spans="1:18" ht="48.95" customHeight="1" x14ac:dyDescent="0.2">
      <c r="A294" s="13" t="s">
        <v>193</v>
      </c>
      <c r="B294" s="14" t="s">
        <v>167</v>
      </c>
      <c r="C294" s="14" t="s">
        <v>27</v>
      </c>
      <c r="D294" s="14" t="s">
        <v>28</v>
      </c>
      <c r="E294" s="14" t="s">
        <v>169</v>
      </c>
      <c r="F294" s="14" t="s">
        <v>194</v>
      </c>
      <c r="G294" s="15" t="s">
        <v>0</v>
      </c>
      <c r="H294" s="16">
        <v>5026530</v>
      </c>
      <c r="I294" s="16">
        <v>-0.53</v>
      </c>
      <c r="J294" s="49"/>
      <c r="K294" s="16">
        <v>5026530</v>
      </c>
      <c r="L294" s="49">
        <v>5026529.47</v>
      </c>
      <c r="M294" s="49">
        <v>5026530</v>
      </c>
      <c r="N294" s="49">
        <v>1517276.3</v>
      </c>
      <c r="O294" s="16">
        <v>5632227</v>
      </c>
      <c r="P294" s="16">
        <v>0.37</v>
      </c>
      <c r="Q294" s="31">
        <f t="shared" si="56"/>
        <v>30.185365649512448</v>
      </c>
      <c r="R294" s="46" t="e">
        <f t="shared" si="53"/>
        <v>#DIV/0!</v>
      </c>
    </row>
    <row r="295" spans="1:18" ht="64.5" customHeight="1" x14ac:dyDescent="0.2">
      <c r="A295" s="8" t="s">
        <v>58</v>
      </c>
      <c r="B295" s="3" t="s">
        <v>167</v>
      </c>
      <c r="C295" s="3" t="s">
        <v>27</v>
      </c>
      <c r="D295" s="3" t="s">
        <v>28</v>
      </c>
      <c r="E295" s="3" t="s">
        <v>169</v>
      </c>
      <c r="F295" s="3" t="s">
        <v>194</v>
      </c>
      <c r="G295" s="3" t="s">
        <v>59</v>
      </c>
      <c r="H295" s="10">
        <v>5026530</v>
      </c>
      <c r="I295" s="10">
        <v>-0.53</v>
      </c>
      <c r="J295" s="50"/>
      <c r="K295" s="10">
        <v>5026530</v>
      </c>
      <c r="L295" s="50">
        <v>5026529.47</v>
      </c>
      <c r="M295" s="50">
        <v>5026530</v>
      </c>
      <c r="N295" s="50">
        <v>1517276.3</v>
      </c>
      <c r="O295" s="10">
        <v>5632227</v>
      </c>
      <c r="P295" s="10">
        <v>0.37</v>
      </c>
      <c r="Q295" s="32">
        <f t="shared" si="56"/>
        <v>30.185365649512448</v>
      </c>
      <c r="R295" s="46" t="e">
        <f t="shared" si="53"/>
        <v>#DIV/0!</v>
      </c>
    </row>
    <row r="296" spans="1:18" ht="32.25" customHeight="1" x14ac:dyDescent="0.2">
      <c r="A296" s="8" t="s">
        <v>60</v>
      </c>
      <c r="B296" s="3" t="s">
        <v>167</v>
      </c>
      <c r="C296" s="3" t="s">
        <v>27</v>
      </c>
      <c r="D296" s="3" t="s">
        <v>28</v>
      </c>
      <c r="E296" s="3" t="s">
        <v>169</v>
      </c>
      <c r="F296" s="3" t="s">
        <v>194</v>
      </c>
      <c r="G296" s="3" t="s">
        <v>61</v>
      </c>
      <c r="H296" s="10">
        <v>5026530</v>
      </c>
      <c r="I296" s="10">
        <v>-0.53</v>
      </c>
      <c r="J296" s="50"/>
      <c r="K296" s="10">
        <v>5026530</v>
      </c>
      <c r="L296" s="50">
        <v>5026529.47</v>
      </c>
      <c r="M296" s="50">
        <v>5026530</v>
      </c>
      <c r="N296" s="50">
        <v>1517276.3</v>
      </c>
      <c r="O296" s="10">
        <v>5632227</v>
      </c>
      <c r="P296" s="10">
        <v>0.37</v>
      </c>
      <c r="Q296" s="32">
        <f t="shared" si="56"/>
        <v>30.185365649512448</v>
      </c>
      <c r="R296" s="46" t="e">
        <f t="shared" si="53"/>
        <v>#DIV/0!</v>
      </c>
    </row>
    <row r="297" spans="1:18" ht="113.25" customHeight="1" x14ac:dyDescent="0.2">
      <c r="A297" s="13" t="s">
        <v>195</v>
      </c>
      <c r="B297" s="14" t="s">
        <v>167</v>
      </c>
      <c r="C297" s="14" t="s">
        <v>27</v>
      </c>
      <c r="D297" s="14" t="s">
        <v>28</v>
      </c>
      <c r="E297" s="14" t="s">
        <v>169</v>
      </c>
      <c r="F297" s="14" t="s">
        <v>196</v>
      </c>
      <c r="G297" s="15" t="s">
        <v>0</v>
      </c>
      <c r="H297" s="16">
        <v>0</v>
      </c>
      <c r="I297" s="16">
        <v>117895</v>
      </c>
      <c r="J297" s="49"/>
      <c r="K297" s="16"/>
      <c r="L297" s="49">
        <v>117895</v>
      </c>
      <c r="M297" s="49">
        <v>0</v>
      </c>
      <c r="N297" s="49"/>
      <c r="O297" s="16">
        <v>0</v>
      </c>
      <c r="P297" s="16">
        <v>840000</v>
      </c>
      <c r="Q297" s="31">
        <f t="shared" si="56"/>
        <v>0</v>
      </c>
      <c r="R297" s="46" t="e">
        <f t="shared" si="53"/>
        <v>#DIV/0!</v>
      </c>
    </row>
    <row r="298" spans="1:18" ht="64.5" customHeight="1" x14ac:dyDescent="0.2">
      <c r="A298" s="8" t="s">
        <v>58</v>
      </c>
      <c r="B298" s="3" t="s">
        <v>167</v>
      </c>
      <c r="C298" s="3" t="s">
        <v>27</v>
      </c>
      <c r="D298" s="3" t="s">
        <v>28</v>
      </c>
      <c r="E298" s="3" t="s">
        <v>169</v>
      </c>
      <c r="F298" s="3" t="s">
        <v>196</v>
      </c>
      <c r="G298" s="3" t="s">
        <v>59</v>
      </c>
      <c r="H298" s="10">
        <v>0</v>
      </c>
      <c r="I298" s="10">
        <v>117895</v>
      </c>
      <c r="J298" s="50"/>
      <c r="K298" s="10"/>
      <c r="L298" s="50">
        <v>117895</v>
      </c>
      <c r="M298" s="50">
        <v>0</v>
      </c>
      <c r="N298" s="50"/>
      <c r="O298" s="10">
        <v>0</v>
      </c>
      <c r="P298" s="10">
        <v>840000</v>
      </c>
      <c r="Q298" s="32">
        <f t="shared" si="56"/>
        <v>0</v>
      </c>
      <c r="R298" s="46" t="e">
        <f t="shared" si="53"/>
        <v>#DIV/0!</v>
      </c>
    </row>
    <row r="299" spans="1:18" ht="32.25" customHeight="1" x14ac:dyDescent="0.2">
      <c r="A299" s="8" t="s">
        <v>60</v>
      </c>
      <c r="B299" s="3" t="s">
        <v>167</v>
      </c>
      <c r="C299" s="3" t="s">
        <v>27</v>
      </c>
      <c r="D299" s="3" t="s">
        <v>28</v>
      </c>
      <c r="E299" s="3" t="s">
        <v>169</v>
      </c>
      <c r="F299" s="3" t="s">
        <v>196</v>
      </c>
      <c r="G299" s="3" t="s">
        <v>61</v>
      </c>
      <c r="H299" s="10">
        <v>0</v>
      </c>
      <c r="I299" s="10">
        <v>117895</v>
      </c>
      <c r="J299" s="50"/>
      <c r="K299" s="10"/>
      <c r="L299" s="50">
        <v>117895</v>
      </c>
      <c r="M299" s="50">
        <v>0</v>
      </c>
      <c r="N299" s="50"/>
      <c r="O299" s="10">
        <v>0</v>
      </c>
      <c r="P299" s="10">
        <v>840000</v>
      </c>
      <c r="Q299" s="32">
        <f t="shared" si="56"/>
        <v>0</v>
      </c>
      <c r="R299" s="46" t="e">
        <f t="shared" si="53"/>
        <v>#DIV/0!</v>
      </c>
    </row>
    <row r="300" spans="1:18" ht="98.25" customHeight="1" x14ac:dyDescent="0.2">
      <c r="A300" s="13" t="s">
        <v>197</v>
      </c>
      <c r="B300" s="14" t="s">
        <v>167</v>
      </c>
      <c r="C300" s="14" t="s">
        <v>27</v>
      </c>
      <c r="D300" s="14" t="s">
        <v>28</v>
      </c>
      <c r="E300" s="14" t="s">
        <v>169</v>
      </c>
      <c r="F300" s="14" t="s">
        <v>198</v>
      </c>
      <c r="G300" s="15" t="s">
        <v>0</v>
      </c>
      <c r="H300" s="16">
        <v>0</v>
      </c>
      <c r="I300" s="16">
        <v>175438.6</v>
      </c>
      <c r="J300" s="49"/>
      <c r="K300" s="16"/>
      <c r="L300" s="49">
        <v>175438.6</v>
      </c>
      <c r="M300" s="49">
        <v>0</v>
      </c>
      <c r="N300" s="49">
        <v>157945</v>
      </c>
      <c r="O300" s="16">
        <v>0</v>
      </c>
      <c r="P300" s="16">
        <v>500000</v>
      </c>
      <c r="Q300" s="31">
        <f t="shared" si="56"/>
        <v>90.028648199427025</v>
      </c>
      <c r="R300" s="46" t="e">
        <f t="shared" si="53"/>
        <v>#DIV/0!</v>
      </c>
    </row>
    <row r="301" spans="1:18" ht="64.5" customHeight="1" x14ac:dyDescent="0.2">
      <c r="A301" s="8" t="s">
        <v>58</v>
      </c>
      <c r="B301" s="3" t="s">
        <v>167</v>
      </c>
      <c r="C301" s="3" t="s">
        <v>27</v>
      </c>
      <c r="D301" s="3" t="s">
        <v>28</v>
      </c>
      <c r="E301" s="3" t="s">
        <v>169</v>
      </c>
      <c r="F301" s="3" t="s">
        <v>198</v>
      </c>
      <c r="G301" s="3" t="s">
        <v>59</v>
      </c>
      <c r="H301" s="10">
        <v>0</v>
      </c>
      <c r="I301" s="10">
        <v>175438.6</v>
      </c>
      <c r="J301" s="50"/>
      <c r="K301" s="10"/>
      <c r="L301" s="50">
        <v>175438.6</v>
      </c>
      <c r="M301" s="50">
        <v>0</v>
      </c>
      <c r="N301" s="50">
        <v>157945</v>
      </c>
      <c r="O301" s="10">
        <v>0</v>
      </c>
      <c r="P301" s="10">
        <v>500000</v>
      </c>
      <c r="Q301" s="32">
        <f t="shared" si="56"/>
        <v>90.028648199427025</v>
      </c>
      <c r="R301" s="46" t="e">
        <f t="shared" si="53"/>
        <v>#DIV/0!</v>
      </c>
    </row>
    <row r="302" spans="1:18" ht="32.25" customHeight="1" x14ac:dyDescent="0.2">
      <c r="A302" s="8" t="s">
        <v>60</v>
      </c>
      <c r="B302" s="3" t="s">
        <v>167</v>
      </c>
      <c r="C302" s="3" t="s">
        <v>27</v>
      </c>
      <c r="D302" s="3" t="s">
        <v>28</v>
      </c>
      <c r="E302" s="3" t="s">
        <v>169</v>
      </c>
      <c r="F302" s="3" t="s">
        <v>198</v>
      </c>
      <c r="G302" s="3" t="s">
        <v>61</v>
      </c>
      <c r="H302" s="10">
        <v>0</v>
      </c>
      <c r="I302" s="10">
        <v>175438.6</v>
      </c>
      <c r="J302" s="50"/>
      <c r="K302" s="10"/>
      <c r="L302" s="50">
        <v>175438.6</v>
      </c>
      <c r="M302" s="50">
        <v>0</v>
      </c>
      <c r="N302" s="50">
        <v>157945</v>
      </c>
      <c r="O302" s="10">
        <v>0</v>
      </c>
      <c r="P302" s="10">
        <v>500000</v>
      </c>
      <c r="Q302" s="32">
        <f t="shared" si="56"/>
        <v>90.028648199427025</v>
      </c>
      <c r="R302" s="46" t="e">
        <f t="shared" si="53"/>
        <v>#DIV/0!</v>
      </c>
    </row>
    <row r="303" spans="1:18" ht="92.25" customHeight="1" x14ac:dyDescent="0.2">
      <c r="A303" s="13" t="s">
        <v>197</v>
      </c>
      <c r="B303" s="14" t="s">
        <v>167</v>
      </c>
      <c r="C303" s="14" t="s">
        <v>27</v>
      </c>
      <c r="D303" s="14" t="s">
        <v>28</v>
      </c>
      <c r="E303" s="14" t="s">
        <v>169</v>
      </c>
      <c r="F303" s="14" t="s">
        <v>199</v>
      </c>
      <c r="G303" s="15" t="s">
        <v>0</v>
      </c>
      <c r="H303" s="16">
        <v>397691.92</v>
      </c>
      <c r="I303" s="16">
        <v>0</v>
      </c>
      <c r="J303" s="49"/>
      <c r="K303" s="16">
        <v>397691.92</v>
      </c>
      <c r="L303" s="49">
        <v>397691.92</v>
      </c>
      <c r="M303" s="49">
        <v>0</v>
      </c>
      <c r="N303" s="49">
        <v>397691.92</v>
      </c>
      <c r="O303" s="16">
        <v>0</v>
      </c>
      <c r="P303" s="16">
        <v>0</v>
      </c>
      <c r="Q303" s="31">
        <f t="shared" si="56"/>
        <v>100</v>
      </c>
      <c r="R303" s="46" t="e">
        <f t="shared" si="53"/>
        <v>#DIV/0!</v>
      </c>
    </row>
    <row r="304" spans="1:18" ht="64.5" customHeight="1" x14ac:dyDescent="0.2">
      <c r="A304" s="8" t="s">
        <v>58</v>
      </c>
      <c r="B304" s="3" t="s">
        <v>167</v>
      </c>
      <c r="C304" s="3" t="s">
        <v>27</v>
      </c>
      <c r="D304" s="3" t="s">
        <v>28</v>
      </c>
      <c r="E304" s="3" t="s">
        <v>169</v>
      </c>
      <c r="F304" s="3" t="s">
        <v>199</v>
      </c>
      <c r="G304" s="3" t="s">
        <v>59</v>
      </c>
      <c r="H304" s="10">
        <v>397691.92</v>
      </c>
      <c r="I304" s="10">
        <v>0</v>
      </c>
      <c r="J304" s="50"/>
      <c r="K304" s="10">
        <v>397691.92</v>
      </c>
      <c r="L304" s="50">
        <v>397691.92</v>
      </c>
      <c r="M304" s="50">
        <v>0</v>
      </c>
      <c r="N304" s="50">
        <v>397691.91</v>
      </c>
      <c r="O304" s="10">
        <v>0</v>
      </c>
      <c r="P304" s="10">
        <v>0</v>
      </c>
      <c r="Q304" s="32">
        <f t="shared" si="56"/>
        <v>99.99999748549078</v>
      </c>
      <c r="R304" s="46" t="e">
        <f t="shared" si="53"/>
        <v>#DIV/0!</v>
      </c>
    </row>
    <row r="305" spans="1:18" ht="32.25" customHeight="1" x14ac:dyDescent="0.2">
      <c r="A305" s="8" t="s">
        <v>60</v>
      </c>
      <c r="B305" s="3" t="s">
        <v>167</v>
      </c>
      <c r="C305" s="3" t="s">
        <v>27</v>
      </c>
      <c r="D305" s="3" t="s">
        <v>28</v>
      </c>
      <c r="E305" s="3" t="s">
        <v>169</v>
      </c>
      <c r="F305" s="3" t="s">
        <v>199</v>
      </c>
      <c r="G305" s="3" t="s">
        <v>61</v>
      </c>
      <c r="H305" s="10">
        <v>397691.92</v>
      </c>
      <c r="I305" s="10">
        <v>0</v>
      </c>
      <c r="J305" s="50"/>
      <c r="K305" s="10">
        <v>397691.92</v>
      </c>
      <c r="L305" s="50">
        <v>397691.92</v>
      </c>
      <c r="M305" s="50">
        <v>0</v>
      </c>
      <c r="N305" s="50">
        <v>397691.91</v>
      </c>
      <c r="O305" s="10">
        <v>0</v>
      </c>
      <c r="P305" s="10">
        <v>0</v>
      </c>
      <c r="Q305" s="32">
        <f t="shared" si="56"/>
        <v>99.99999748549078</v>
      </c>
      <c r="R305" s="46" t="e">
        <f t="shared" si="53"/>
        <v>#DIV/0!</v>
      </c>
    </row>
    <row r="306" spans="1:18" ht="48.95" customHeight="1" x14ac:dyDescent="0.2">
      <c r="A306" s="13" t="s">
        <v>232</v>
      </c>
      <c r="B306" s="5" t="s">
        <v>200</v>
      </c>
      <c r="C306" s="11" t="s">
        <v>0</v>
      </c>
      <c r="D306" s="11" t="s">
        <v>0</v>
      </c>
      <c r="E306" s="11" t="s">
        <v>0</v>
      </c>
      <c r="F306" s="11" t="s">
        <v>0</v>
      </c>
      <c r="G306" s="11" t="s">
        <v>0</v>
      </c>
      <c r="H306" s="7">
        <v>7573300</v>
      </c>
      <c r="I306" s="7">
        <v>0</v>
      </c>
      <c r="J306" s="62">
        <f>J307</f>
        <v>6817476.75</v>
      </c>
      <c r="K306" s="7">
        <v>7573300</v>
      </c>
      <c r="L306" s="59">
        <f>L307</f>
        <v>8543300</v>
      </c>
      <c r="M306" s="59">
        <f t="shared" ref="M306:N306" si="57">M307</f>
        <v>6691900</v>
      </c>
      <c r="N306" s="59">
        <f t="shared" si="57"/>
        <v>7377949.0800000001</v>
      </c>
      <c r="O306" s="7">
        <v>6814300</v>
      </c>
      <c r="P306" s="7">
        <v>0</v>
      </c>
      <c r="Q306" s="31">
        <f t="shared" si="56"/>
        <v>86.359475612468245</v>
      </c>
      <c r="R306" s="46">
        <f t="shared" si="53"/>
        <v>108.22111098508698</v>
      </c>
    </row>
    <row r="307" spans="1:18" ht="48.95" customHeight="1" x14ac:dyDescent="0.2">
      <c r="A307" s="4" t="s">
        <v>201</v>
      </c>
      <c r="B307" s="5" t="s">
        <v>200</v>
      </c>
      <c r="C307" s="5" t="s">
        <v>27</v>
      </c>
      <c r="D307" s="5" t="s">
        <v>28</v>
      </c>
      <c r="E307" s="5" t="s">
        <v>202</v>
      </c>
      <c r="F307" s="6" t="s">
        <v>0</v>
      </c>
      <c r="G307" s="6" t="s">
        <v>0</v>
      </c>
      <c r="H307" s="7">
        <v>7573300</v>
      </c>
      <c r="I307" s="7">
        <v>0</v>
      </c>
      <c r="J307" s="62">
        <f>J308+J311+J318</f>
        <v>6817476.75</v>
      </c>
      <c r="K307" s="7">
        <f>K308+K311+K318</f>
        <v>7573300</v>
      </c>
      <c r="L307" s="59">
        <f>L308+L311+L318</f>
        <v>8543300</v>
      </c>
      <c r="M307" s="59">
        <v>6691900</v>
      </c>
      <c r="N307" s="59">
        <f>N308+N311+N318</f>
        <v>7377949.0800000001</v>
      </c>
      <c r="O307" s="7">
        <v>6814300</v>
      </c>
      <c r="P307" s="7">
        <v>0</v>
      </c>
      <c r="Q307" s="31">
        <f t="shared" si="56"/>
        <v>86.359475612468245</v>
      </c>
      <c r="R307" s="46">
        <f t="shared" si="53"/>
        <v>108.22111098508698</v>
      </c>
    </row>
    <row r="308" spans="1:18" ht="32.25" customHeight="1" x14ac:dyDescent="0.2">
      <c r="A308" s="13" t="s">
        <v>203</v>
      </c>
      <c r="B308" s="14" t="s">
        <v>200</v>
      </c>
      <c r="C308" s="14" t="s">
        <v>27</v>
      </c>
      <c r="D308" s="14" t="s">
        <v>28</v>
      </c>
      <c r="E308" s="14" t="s">
        <v>202</v>
      </c>
      <c r="F308" s="14" t="s">
        <v>204</v>
      </c>
      <c r="G308" s="15" t="s">
        <v>0</v>
      </c>
      <c r="H308" s="16">
        <v>269000</v>
      </c>
      <c r="I308" s="16">
        <v>0</v>
      </c>
      <c r="J308" s="62">
        <f>J310</f>
        <v>194247</v>
      </c>
      <c r="K308" s="16">
        <v>269000</v>
      </c>
      <c r="L308" s="49">
        <v>269000</v>
      </c>
      <c r="M308" s="49">
        <v>269000</v>
      </c>
      <c r="N308" s="49">
        <f>N310</f>
        <v>201753</v>
      </c>
      <c r="O308" s="16">
        <v>269000</v>
      </c>
      <c r="P308" s="16">
        <v>0</v>
      </c>
      <c r="Q308" s="31">
        <f t="shared" si="56"/>
        <v>75.001115241635688</v>
      </c>
      <c r="R308" s="46">
        <f t="shared" si="53"/>
        <v>103.86415234212112</v>
      </c>
    </row>
    <row r="309" spans="1:18" ht="15" customHeight="1" x14ac:dyDescent="0.2">
      <c r="A309" s="8" t="s">
        <v>48</v>
      </c>
      <c r="B309" s="3" t="s">
        <v>200</v>
      </c>
      <c r="C309" s="3" t="s">
        <v>27</v>
      </c>
      <c r="D309" s="3" t="s">
        <v>28</v>
      </c>
      <c r="E309" s="3" t="s">
        <v>202</v>
      </c>
      <c r="F309" s="3" t="s">
        <v>204</v>
      </c>
      <c r="G309" s="3" t="s">
        <v>49</v>
      </c>
      <c r="H309" s="10">
        <v>269000</v>
      </c>
      <c r="I309" s="10">
        <v>0</v>
      </c>
      <c r="J309" s="64">
        <v>194247</v>
      </c>
      <c r="K309" s="10">
        <v>269000</v>
      </c>
      <c r="L309" s="50">
        <v>269000</v>
      </c>
      <c r="M309" s="50">
        <v>269000</v>
      </c>
      <c r="N309" s="50">
        <v>201753</v>
      </c>
      <c r="O309" s="10">
        <v>269000</v>
      </c>
      <c r="P309" s="10">
        <v>0</v>
      </c>
      <c r="Q309" s="32">
        <f t="shared" si="56"/>
        <v>75.001115241635688</v>
      </c>
      <c r="R309" s="46">
        <f t="shared" si="53"/>
        <v>103.86415234212112</v>
      </c>
    </row>
    <row r="310" spans="1:18" ht="15" customHeight="1" x14ac:dyDescent="0.2">
      <c r="A310" s="8" t="s">
        <v>205</v>
      </c>
      <c r="B310" s="3" t="s">
        <v>200</v>
      </c>
      <c r="C310" s="3" t="s">
        <v>27</v>
      </c>
      <c r="D310" s="3" t="s">
        <v>28</v>
      </c>
      <c r="E310" s="3" t="s">
        <v>202</v>
      </c>
      <c r="F310" s="3" t="s">
        <v>204</v>
      </c>
      <c r="G310" s="3" t="s">
        <v>206</v>
      </c>
      <c r="H310" s="10">
        <v>269000</v>
      </c>
      <c r="I310" s="10">
        <v>0</v>
      </c>
      <c r="J310" s="64">
        <v>194247</v>
      </c>
      <c r="K310" s="10">
        <v>269000</v>
      </c>
      <c r="L310" s="50">
        <v>269000</v>
      </c>
      <c r="M310" s="50">
        <v>269000</v>
      </c>
      <c r="N310" s="50">
        <v>201753</v>
      </c>
      <c r="O310" s="10">
        <v>269000</v>
      </c>
      <c r="P310" s="10">
        <v>0</v>
      </c>
      <c r="Q310" s="32">
        <f t="shared" si="56"/>
        <v>75.001115241635688</v>
      </c>
      <c r="R310" s="46">
        <f t="shared" si="53"/>
        <v>103.86415234212112</v>
      </c>
    </row>
    <row r="311" spans="1:18" ht="64.5" customHeight="1" x14ac:dyDescent="0.2">
      <c r="A311" s="13" t="s">
        <v>207</v>
      </c>
      <c r="B311" s="14" t="s">
        <v>200</v>
      </c>
      <c r="C311" s="14" t="s">
        <v>27</v>
      </c>
      <c r="D311" s="14" t="s">
        <v>28</v>
      </c>
      <c r="E311" s="14" t="s">
        <v>202</v>
      </c>
      <c r="F311" s="14" t="s">
        <v>87</v>
      </c>
      <c r="G311" s="15" t="s">
        <v>0</v>
      </c>
      <c r="H311" s="16">
        <v>4304300</v>
      </c>
      <c r="I311" s="16">
        <v>0</v>
      </c>
      <c r="J311" s="62">
        <f>J312+J314+J316</f>
        <v>2754979.75</v>
      </c>
      <c r="K311" s="16">
        <v>4304300</v>
      </c>
      <c r="L311" s="49">
        <f>L312+L314+L316</f>
        <v>4304300</v>
      </c>
      <c r="M311" s="49">
        <v>4422900</v>
      </c>
      <c r="N311" s="49">
        <f>N312+N314+N316</f>
        <v>3246862.0799999996</v>
      </c>
      <c r="O311" s="16">
        <v>4545300</v>
      </c>
      <c r="P311" s="16">
        <v>0</v>
      </c>
      <c r="Q311" s="33">
        <f t="shared" si="56"/>
        <v>75.432987477638633</v>
      </c>
      <c r="R311" s="46">
        <f t="shared" si="53"/>
        <v>117.85429929203653</v>
      </c>
    </row>
    <row r="312" spans="1:18" ht="127.9" customHeight="1" x14ac:dyDescent="0.2">
      <c r="A312" s="8" t="s">
        <v>40</v>
      </c>
      <c r="B312" s="3" t="s">
        <v>200</v>
      </c>
      <c r="C312" s="3" t="s">
        <v>27</v>
      </c>
      <c r="D312" s="3" t="s">
        <v>28</v>
      </c>
      <c r="E312" s="3" t="s">
        <v>202</v>
      </c>
      <c r="F312" s="3" t="s">
        <v>87</v>
      </c>
      <c r="G312" s="3" t="s">
        <v>41</v>
      </c>
      <c r="H312" s="10">
        <v>3959300</v>
      </c>
      <c r="I312" s="10">
        <v>0</v>
      </c>
      <c r="J312" s="65">
        <f>J313</f>
        <v>2555318.67</v>
      </c>
      <c r="K312" s="10">
        <v>3959300</v>
      </c>
      <c r="L312" s="50">
        <v>3959300</v>
      </c>
      <c r="M312" s="50">
        <v>4077900</v>
      </c>
      <c r="N312" s="50">
        <v>3052854.76</v>
      </c>
      <c r="O312" s="10">
        <v>4200300</v>
      </c>
      <c r="P312" s="10">
        <v>0</v>
      </c>
      <c r="Q312" s="32">
        <f t="shared" si="56"/>
        <v>77.105921753845379</v>
      </c>
      <c r="R312" s="46">
        <f t="shared" si="53"/>
        <v>119.47060833708069</v>
      </c>
    </row>
    <row r="313" spans="1:18" ht="48.95" customHeight="1" x14ac:dyDescent="0.2">
      <c r="A313" s="8" t="s">
        <v>42</v>
      </c>
      <c r="B313" s="3" t="s">
        <v>200</v>
      </c>
      <c r="C313" s="3" t="s">
        <v>27</v>
      </c>
      <c r="D313" s="3" t="s">
        <v>28</v>
      </c>
      <c r="E313" s="3" t="s">
        <v>202</v>
      </c>
      <c r="F313" s="3" t="s">
        <v>87</v>
      </c>
      <c r="G313" s="3" t="s">
        <v>43</v>
      </c>
      <c r="H313" s="10">
        <v>3959300</v>
      </c>
      <c r="I313" s="10">
        <v>0</v>
      </c>
      <c r="J313" s="65">
        <v>2555318.67</v>
      </c>
      <c r="K313" s="10">
        <v>3959300</v>
      </c>
      <c r="L313" s="50">
        <v>3959300</v>
      </c>
      <c r="M313" s="50">
        <v>4077900</v>
      </c>
      <c r="N313" s="50">
        <v>3052854.76</v>
      </c>
      <c r="O313" s="10">
        <v>4200300</v>
      </c>
      <c r="P313" s="10">
        <v>0</v>
      </c>
      <c r="Q313" s="32">
        <f t="shared" si="56"/>
        <v>77.105921753845379</v>
      </c>
      <c r="R313" s="46">
        <f t="shared" si="53"/>
        <v>119.47060833708069</v>
      </c>
    </row>
    <row r="314" spans="1:18" ht="48.95" customHeight="1" x14ac:dyDescent="0.2">
      <c r="A314" s="8" t="s">
        <v>44</v>
      </c>
      <c r="B314" s="3" t="s">
        <v>200</v>
      </c>
      <c r="C314" s="3" t="s">
        <v>27</v>
      </c>
      <c r="D314" s="3" t="s">
        <v>28</v>
      </c>
      <c r="E314" s="3" t="s">
        <v>202</v>
      </c>
      <c r="F314" s="3" t="s">
        <v>87</v>
      </c>
      <c r="G314" s="3" t="s">
        <v>45</v>
      </c>
      <c r="H314" s="10">
        <v>342100</v>
      </c>
      <c r="I314" s="10">
        <v>0</v>
      </c>
      <c r="J314" s="65">
        <f>J315</f>
        <v>197457.08</v>
      </c>
      <c r="K314" s="10">
        <v>342100</v>
      </c>
      <c r="L314" s="50">
        <v>342100</v>
      </c>
      <c r="M314" s="50">
        <v>342100</v>
      </c>
      <c r="N314" s="50">
        <v>193618.32</v>
      </c>
      <c r="O314" s="10">
        <v>342100</v>
      </c>
      <c r="P314" s="10">
        <v>0</v>
      </c>
      <c r="Q314" s="32">
        <f t="shared" si="56"/>
        <v>56.596995030692788</v>
      </c>
      <c r="R314" s="46">
        <f t="shared" si="53"/>
        <v>98.05590156605173</v>
      </c>
    </row>
    <row r="315" spans="1:18" ht="64.5" customHeight="1" x14ac:dyDescent="0.2">
      <c r="A315" s="8" t="s">
        <v>46</v>
      </c>
      <c r="B315" s="3" t="s">
        <v>200</v>
      </c>
      <c r="C315" s="3" t="s">
        <v>27</v>
      </c>
      <c r="D315" s="3" t="s">
        <v>28</v>
      </c>
      <c r="E315" s="3" t="s">
        <v>202</v>
      </c>
      <c r="F315" s="3" t="s">
        <v>87</v>
      </c>
      <c r="G315" s="3" t="s">
        <v>47</v>
      </c>
      <c r="H315" s="10">
        <v>342100</v>
      </c>
      <c r="I315" s="10">
        <v>0</v>
      </c>
      <c r="J315" s="65">
        <v>197457.08</v>
      </c>
      <c r="K315" s="10">
        <v>342100</v>
      </c>
      <c r="L315" s="50">
        <v>342100</v>
      </c>
      <c r="M315" s="50">
        <v>342100</v>
      </c>
      <c r="N315" s="50">
        <v>193618.32</v>
      </c>
      <c r="O315" s="10">
        <v>342100</v>
      </c>
      <c r="P315" s="10">
        <v>0</v>
      </c>
      <c r="Q315" s="32">
        <f t="shared" si="56"/>
        <v>56.596995030692788</v>
      </c>
      <c r="R315" s="46">
        <f t="shared" si="53"/>
        <v>98.05590156605173</v>
      </c>
    </row>
    <row r="316" spans="1:18" ht="15" customHeight="1" x14ac:dyDescent="0.2">
      <c r="A316" s="8" t="s">
        <v>88</v>
      </c>
      <c r="B316" s="3" t="s">
        <v>200</v>
      </c>
      <c r="C316" s="3" t="s">
        <v>27</v>
      </c>
      <c r="D316" s="3" t="s">
        <v>28</v>
      </c>
      <c r="E316" s="3" t="s">
        <v>202</v>
      </c>
      <c r="F316" s="3" t="s">
        <v>87</v>
      </c>
      <c r="G316" s="3" t="s">
        <v>89</v>
      </c>
      <c r="H316" s="10">
        <v>2900</v>
      </c>
      <c r="I316" s="10">
        <v>0</v>
      </c>
      <c r="J316" s="65">
        <f>J317</f>
        <v>2204</v>
      </c>
      <c r="K316" s="10">
        <v>2900</v>
      </c>
      <c r="L316" s="50">
        <v>2900</v>
      </c>
      <c r="M316" s="50">
        <v>2900</v>
      </c>
      <c r="N316" s="60">
        <v>389</v>
      </c>
      <c r="O316" s="10">
        <v>2900</v>
      </c>
      <c r="P316" s="10">
        <v>0</v>
      </c>
      <c r="Q316" s="32">
        <f t="shared" si="56"/>
        <v>13.413793103448276</v>
      </c>
      <c r="R316" s="46">
        <f t="shared" si="53"/>
        <v>17.649727767695101</v>
      </c>
    </row>
    <row r="317" spans="1:18" ht="32.25" customHeight="1" x14ac:dyDescent="0.2">
      <c r="A317" s="8" t="s">
        <v>90</v>
      </c>
      <c r="B317" s="3" t="s">
        <v>200</v>
      </c>
      <c r="C317" s="3" t="s">
        <v>27</v>
      </c>
      <c r="D317" s="3" t="s">
        <v>28</v>
      </c>
      <c r="E317" s="3" t="s">
        <v>202</v>
      </c>
      <c r="F317" s="3" t="s">
        <v>87</v>
      </c>
      <c r="G317" s="3" t="s">
        <v>91</v>
      </c>
      <c r="H317" s="10">
        <v>2900</v>
      </c>
      <c r="I317" s="10">
        <v>0</v>
      </c>
      <c r="J317" s="65">
        <v>2204</v>
      </c>
      <c r="K317" s="10">
        <v>2900</v>
      </c>
      <c r="L317" s="50">
        <v>2900</v>
      </c>
      <c r="M317" s="50">
        <v>2900</v>
      </c>
      <c r="N317" s="50">
        <v>389</v>
      </c>
      <c r="O317" s="10">
        <v>2900</v>
      </c>
      <c r="P317" s="10">
        <v>0</v>
      </c>
      <c r="Q317" s="32">
        <f t="shared" si="56"/>
        <v>13.413793103448276</v>
      </c>
      <c r="R317" s="46">
        <f t="shared" si="53"/>
        <v>17.649727767695101</v>
      </c>
    </row>
    <row r="318" spans="1:18" ht="48.95" customHeight="1" x14ac:dyDescent="0.2">
      <c r="A318" s="13" t="s">
        <v>208</v>
      </c>
      <c r="B318" s="14" t="s">
        <v>200</v>
      </c>
      <c r="C318" s="14" t="s">
        <v>27</v>
      </c>
      <c r="D318" s="14" t="s">
        <v>28</v>
      </c>
      <c r="E318" s="14" t="s">
        <v>202</v>
      </c>
      <c r="F318" s="14" t="s">
        <v>209</v>
      </c>
      <c r="G318" s="15" t="s">
        <v>0</v>
      </c>
      <c r="H318" s="16">
        <v>3000000</v>
      </c>
      <c r="I318" s="16">
        <v>0</v>
      </c>
      <c r="J318" s="62">
        <f t="shared" ref="J318:J319" si="58">J319</f>
        <v>3868250</v>
      </c>
      <c r="K318" s="16">
        <v>3000000</v>
      </c>
      <c r="L318" s="49">
        <v>3970000</v>
      </c>
      <c r="M318" s="49">
        <v>2000000</v>
      </c>
      <c r="N318" s="49">
        <f>N320</f>
        <v>3929334</v>
      </c>
      <c r="O318" s="16">
        <v>2000000</v>
      </c>
      <c r="P318" s="16">
        <v>0</v>
      </c>
      <c r="Q318" s="31">
        <f t="shared" si="56"/>
        <v>98.975667506297228</v>
      </c>
      <c r="R318" s="46">
        <f t="shared" si="53"/>
        <v>101.5791120015511</v>
      </c>
    </row>
    <row r="319" spans="1:18" ht="15" customHeight="1" x14ac:dyDescent="0.2">
      <c r="A319" s="8" t="s">
        <v>48</v>
      </c>
      <c r="B319" s="3" t="s">
        <v>200</v>
      </c>
      <c r="C319" s="3" t="s">
        <v>27</v>
      </c>
      <c r="D319" s="3" t="s">
        <v>28</v>
      </c>
      <c r="E319" s="3" t="s">
        <v>202</v>
      </c>
      <c r="F319" s="3" t="s">
        <v>209</v>
      </c>
      <c r="G319" s="3" t="s">
        <v>49</v>
      </c>
      <c r="H319" s="10">
        <v>3000000</v>
      </c>
      <c r="I319" s="10">
        <v>0</v>
      </c>
      <c r="J319" s="64">
        <f t="shared" si="58"/>
        <v>3868250</v>
      </c>
      <c r="K319" s="10">
        <v>3000000</v>
      </c>
      <c r="L319" s="50">
        <v>3970000</v>
      </c>
      <c r="M319" s="50">
        <v>2000000</v>
      </c>
      <c r="N319" s="50">
        <v>3929334</v>
      </c>
      <c r="O319" s="10">
        <v>2000000</v>
      </c>
      <c r="P319" s="10">
        <v>0</v>
      </c>
      <c r="Q319" s="32">
        <f t="shared" si="56"/>
        <v>98.975667506297228</v>
      </c>
      <c r="R319" s="46">
        <f t="shared" si="53"/>
        <v>101.5791120015511</v>
      </c>
    </row>
    <row r="320" spans="1:18" ht="15" customHeight="1" x14ac:dyDescent="0.2">
      <c r="A320" s="8" t="s">
        <v>205</v>
      </c>
      <c r="B320" s="3" t="s">
        <v>200</v>
      </c>
      <c r="C320" s="3" t="s">
        <v>27</v>
      </c>
      <c r="D320" s="3" t="s">
        <v>28</v>
      </c>
      <c r="E320" s="3" t="s">
        <v>202</v>
      </c>
      <c r="F320" s="3" t="s">
        <v>209</v>
      </c>
      <c r="G320" s="3" t="s">
        <v>206</v>
      </c>
      <c r="H320" s="10">
        <v>3000000</v>
      </c>
      <c r="I320" s="10">
        <v>0</v>
      </c>
      <c r="J320" s="64">
        <v>3868250</v>
      </c>
      <c r="K320" s="10">
        <v>3000000</v>
      </c>
      <c r="L320" s="50">
        <v>3970000</v>
      </c>
      <c r="M320" s="50">
        <v>2000000</v>
      </c>
      <c r="N320" s="50">
        <v>3929334</v>
      </c>
      <c r="O320" s="10">
        <v>2000000</v>
      </c>
      <c r="P320" s="10">
        <v>0</v>
      </c>
      <c r="Q320" s="32">
        <f t="shared" si="56"/>
        <v>98.975667506297228</v>
      </c>
      <c r="R320" s="46">
        <f t="shared" si="53"/>
        <v>101.5791120015511</v>
      </c>
    </row>
    <row r="321" spans="1:18" ht="15" customHeight="1" x14ac:dyDescent="0.2">
      <c r="A321" s="4" t="s">
        <v>210</v>
      </c>
      <c r="B321" s="5" t="s">
        <v>211</v>
      </c>
      <c r="C321" s="11" t="s">
        <v>0</v>
      </c>
      <c r="D321" s="11" t="s">
        <v>0</v>
      </c>
      <c r="E321" s="11" t="s">
        <v>0</v>
      </c>
      <c r="F321" s="11" t="s">
        <v>0</v>
      </c>
      <c r="G321" s="11" t="s">
        <v>0</v>
      </c>
      <c r="H321" s="7">
        <v>1348659</v>
      </c>
      <c r="I321" s="7">
        <v>20000</v>
      </c>
      <c r="J321" s="59">
        <v>890924.21</v>
      </c>
      <c r="K321" s="7">
        <f>K330+K333+K341</f>
        <v>1348659</v>
      </c>
      <c r="L321" s="59">
        <f>L326+L333+L341+L322</f>
        <v>1415479</v>
      </c>
      <c r="M321" s="59">
        <f t="shared" ref="M321:N321" si="59">M326+M333+M341+M322</f>
        <v>2808201</v>
      </c>
      <c r="N321" s="59">
        <f t="shared" si="59"/>
        <v>943947.26</v>
      </c>
      <c r="O321" s="7">
        <v>4172632</v>
      </c>
      <c r="P321" s="7">
        <v>0</v>
      </c>
      <c r="Q321" s="31">
        <f t="shared" si="56"/>
        <v>66.687478938225155</v>
      </c>
      <c r="R321" s="46">
        <f t="shared" si="53"/>
        <v>105.95146583793027</v>
      </c>
    </row>
    <row r="322" spans="1:18" ht="51" customHeight="1" x14ac:dyDescent="0.2">
      <c r="A322" s="4" t="s">
        <v>26</v>
      </c>
      <c r="B322" s="5">
        <v>70</v>
      </c>
      <c r="C322" s="23">
        <v>0</v>
      </c>
      <c r="D322" s="23" t="s">
        <v>28</v>
      </c>
      <c r="E322" s="23" t="s">
        <v>29</v>
      </c>
      <c r="F322" s="23"/>
      <c r="G322" s="11"/>
      <c r="H322" s="7"/>
      <c r="I322" s="7"/>
      <c r="J322" s="59">
        <v>890924.21</v>
      </c>
      <c r="K322" s="7"/>
      <c r="L322" s="59">
        <f>L323</f>
        <v>66820</v>
      </c>
      <c r="M322" s="59">
        <f t="shared" ref="M322:N322" si="60">M323</f>
        <v>0</v>
      </c>
      <c r="N322" s="59">
        <f t="shared" si="60"/>
        <v>66820</v>
      </c>
      <c r="O322" s="7"/>
      <c r="P322" s="7"/>
      <c r="Q322" s="31"/>
      <c r="R322" s="46"/>
    </row>
    <row r="323" spans="1:18" ht="168.75" customHeight="1" x14ac:dyDescent="0.2">
      <c r="A323" s="13" t="s">
        <v>237</v>
      </c>
      <c r="B323" s="14">
        <v>70</v>
      </c>
      <c r="C323" s="14" t="s">
        <v>27</v>
      </c>
      <c r="D323" s="14" t="s">
        <v>28</v>
      </c>
      <c r="E323" s="14" t="s">
        <v>29</v>
      </c>
      <c r="F323" s="14">
        <v>58530</v>
      </c>
      <c r="G323" s="14"/>
      <c r="H323" s="16"/>
      <c r="I323" s="16"/>
      <c r="J323" s="49">
        <v>0</v>
      </c>
      <c r="K323" s="16"/>
      <c r="L323" s="49">
        <v>66820</v>
      </c>
      <c r="M323" s="49"/>
      <c r="N323" s="49">
        <v>66820</v>
      </c>
      <c r="O323" s="16"/>
      <c r="P323" s="16"/>
      <c r="Q323" s="33">
        <f>N323/L323*100</f>
        <v>100</v>
      </c>
      <c r="R323" s="46" t="e">
        <f>N323/J323*100</f>
        <v>#DIV/0!</v>
      </c>
    </row>
    <row r="324" spans="1:18" ht="52.5" customHeight="1" x14ac:dyDescent="0.2">
      <c r="A324" s="25" t="s">
        <v>44</v>
      </c>
      <c r="B324" s="3">
        <v>70</v>
      </c>
      <c r="C324" s="3" t="s">
        <v>27</v>
      </c>
      <c r="D324" s="3" t="s">
        <v>28</v>
      </c>
      <c r="E324" s="3" t="s">
        <v>29</v>
      </c>
      <c r="F324" s="3">
        <v>58530</v>
      </c>
      <c r="G324" s="3">
        <v>200</v>
      </c>
      <c r="H324" s="10"/>
      <c r="I324" s="10"/>
      <c r="J324" s="50">
        <v>0</v>
      </c>
      <c r="K324" s="10"/>
      <c r="L324" s="50">
        <v>66820</v>
      </c>
      <c r="M324" s="50"/>
      <c r="N324" s="50">
        <v>66820</v>
      </c>
      <c r="O324" s="10"/>
      <c r="P324" s="10"/>
      <c r="Q324" s="31"/>
      <c r="R324" s="46" t="e">
        <f>N324/J324*100</f>
        <v>#DIV/0!</v>
      </c>
    </row>
    <row r="325" spans="1:18" ht="51" customHeight="1" x14ac:dyDescent="0.2">
      <c r="A325" s="25" t="s">
        <v>46</v>
      </c>
      <c r="B325" s="3">
        <v>70</v>
      </c>
      <c r="C325" s="3" t="s">
        <v>27</v>
      </c>
      <c r="D325" s="3" t="s">
        <v>28</v>
      </c>
      <c r="E325" s="3" t="s">
        <v>29</v>
      </c>
      <c r="F325" s="3">
        <v>58530</v>
      </c>
      <c r="G325" s="3">
        <v>240</v>
      </c>
      <c r="H325" s="10"/>
      <c r="I325" s="10"/>
      <c r="J325" s="50">
        <v>0</v>
      </c>
      <c r="K325" s="10"/>
      <c r="L325" s="50">
        <v>66820</v>
      </c>
      <c r="M325" s="50"/>
      <c r="N325" s="50">
        <v>66820</v>
      </c>
      <c r="O325" s="10"/>
      <c r="P325" s="10"/>
      <c r="Q325" s="31"/>
      <c r="R325" s="46" t="e">
        <f>N325/J325*100</f>
        <v>#DIV/0!</v>
      </c>
    </row>
    <row r="326" spans="1:18" ht="46.5" customHeight="1" x14ac:dyDescent="0.2">
      <c r="A326" s="4" t="s">
        <v>201</v>
      </c>
      <c r="B326" s="5" t="s">
        <v>211</v>
      </c>
      <c r="C326" s="5" t="s">
        <v>27</v>
      </c>
      <c r="D326" s="5" t="s">
        <v>28</v>
      </c>
      <c r="E326" s="5" t="s">
        <v>202</v>
      </c>
      <c r="F326" s="6" t="s">
        <v>0</v>
      </c>
      <c r="G326" s="6" t="s">
        <v>0</v>
      </c>
      <c r="H326" s="7">
        <v>150000</v>
      </c>
      <c r="I326" s="7">
        <v>0</v>
      </c>
      <c r="J326" s="59">
        <v>0</v>
      </c>
      <c r="K326" s="7">
        <v>150000</v>
      </c>
      <c r="L326" s="59">
        <v>130000</v>
      </c>
      <c r="M326" s="59">
        <v>1571000</v>
      </c>
      <c r="N326" s="59"/>
      <c r="O326" s="7">
        <v>2886000</v>
      </c>
      <c r="P326" s="7">
        <v>0</v>
      </c>
      <c r="Q326" s="31">
        <f t="shared" si="56"/>
        <v>0</v>
      </c>
      <c r="R326" s="46" t="e">
        <f t="shared" si="53"/>
        <v>#DIV/0!</v>
      </c>
    </row>
    <row r="327" spans="1:18" ht="15" hidden="1" customHeight="1" x14ac:dyDescent="0.2">
      <c r="A327" s="13" t="s">
        <v>212</v>
      </c>
      <c r="B327" s="14" t="s">
        <v>211</v>
      </c>
      <c r="C327" s="14" t="s">
        <v>27</v>
      </c>
      <c r="D327" s="14" t="s">
        <v>28</v>
      </c>
      <c r="E327" s="14" t="s">
        <v>202</v>
      </c>
      <c r="F327" s="14" t="s">
        <v>213</v>
      </c>
      <c r="G327" s="15" t="s">
        <v>0</v>
      </c>
      <c r="H327" s="16">
        <v>0</v>
      </c>
      <c r="I327" s="16">
        <v>0</v>
      </c>
      <c r="J327" s="49"/>
      <c r="K327" s="16"/>
      <c r="L327" s="49">
        <v>0</v>
      </c>
      <c r="M327" s="49">
        <v>1421000</v>
      </c>
      <c r="N327" s="49"/>
      <c r="O327" s="16">
        <v>2736000</v>
      </c>
      <c r="P327" s="16">
        <v>0</v>
      </c>
      <c r="Q327" s="31" t="e">
        <f t="shared" si="56"/>
        <v>#DIV/0!</v>
      </c>
      <c r="R327" s="46" t="e">
        <f t="shared" si="53"/>
        <v>#DIV/0!</v>
      </c>
    </row>
    <row r="328" spans="1:18" ht="15" hidden="1" customHeight="1" x14ac:dyDescent="0.2">
      <c r="A328" s="8" t="s">
        <v>88</v>
      </c>
      <c r="B328" s="3" t="s">
        <v>211</v>
      </c>
      <c r="C328" s="3" t="s">
        <v>27</v>
      </c>
      <c r="D328" s="3" t="s">
        <v>28</v>
      </c>
      <c r="E328" s="3" t="s">
        <v>202</v>
      </c>
      <c r="F328" s="3" t="s">
        <v>213</v>
      </c>
      <c r="G328" s="3" t="s">
        <v>89</v>
      </c>
      <c r="H328" s="10">
        <v>0</v>
      </c>
      <c r="I328" s="10">
        <v>0</v>
      </c>
      <c r="J328" s="50"/>
      <c r="K328" s="10"/>
      <c r="L328" s="50">
        <v>0</v>
      </c>
      <c r="M328" s="50">
        <v>1421000</v>
      </c>
      <c r="N328" s="50"/>
      <c r="O328" s="10">
        <v>2736000</v>
      </c>
      <c r="P328" s="10">
        <v>0</v>
      </c>
      <c r="Q328" s="31" t="e">
        <f t="shared" si="56"/>
        <v>#DIV/0!</v>
      </c>
      <c r="R328" s="46" t="e">
        <f t="shared" si="53"/>
        <v>#DIV/0!</v>
      </c>
    </row>
    <row r="329" spans="1:18" ht="15" hidden="1" customHeight="1" x14ac:dyDescent="0.2">
      <c r="A329" s="8" t="s">
        <v>214</v>
      </c>
      <c r="B329" s="3" t="s">
        <v>211</v>
      </c>
      <c r="C329" s="3" t="s">
        <v>27</v>
      </c>
      <c r="D329" s="3" t="s">
        <v>28</v>
      </c>
      <c r="E329" s="3" t="s">
        <v>202</v>
      </c>
      <c r="F329" s="3" t="s">
        <v>213</v>
      </c>
      <c r="G329" s="3" t="s">
        <v>215</v>
      </c>
      <c r="H329" s="10">
        <v>0</v>
      </c>
      <c r="I329" s="10">
        <v>0</v>
      </c>
      <c r="J329" s="50"/>
      <c r="K329" s="10"/>
      <c r="L329" s="50">
        <v>0</v>
      </c>
      <c r="M329" s="50">
        <v>1421000</v>
      </c>
      <c r="N329" s="50"/>
      <c r="O329" s="10">
        <v>2736000</v>
      </c>
      <c r="P329" s="10">
        <v>0</v>
      </c>
      <c r="Q329" s="31" t="e">
        <f t="shared" ref="Q329:Q350" si="61">N329/L329*100</f>
        <v>#DIV/0!</v>
      </c>
      <c r="R329" s="46" t="e">
        <f t="shared" si="53"/>
        <v>#DIV/0!</v>
      </c>
    </row>
    <row r="330" spans="1:18" ht="32.25" customHeight="1" x14ac:dyDescent="0.2">
      <c r="A330" s="13" t="s">
        <v>216</v>
      </c>
      <c r="B330" s="14" t="s">
        <v>211</v>
      </c>
      <c r="C330" s="14" t="s">
        <v>27</v>
      </c>
      <c r="D330" s="14" t="s">
        <v>28</v>
      </c>
      <c r="E330" s="14" t="s">
        <v>202</v>
      </c>
      <c r="F330" s="14" t="s">
        <v>217</v>
      </c>
      <c r="G330" s="15" t="s">
        <v>0</v>
      </c>
      <c r="H330" s="16">
        <v>150000</v>
      </c>
      <c r="I330" s="16">
        <v>0</v>
      </c>
      <c r="J330" s="49">
        <v>0</v>
      </c>
      <c r="K330" s="16">
        <v>150000</v>
      </c>
      <c r="L330" s="49">
        <v>130000</v>
      </c>
      <c r="M330" s="49">
        <v>150000</v>
      </c>
      <c r="N330" s="49"/>
      <c r="O330" s="16">
        <v>150000</v>
      </c>
      <c r="P330" s="16">
        <v>0</v>
      </c>
      <c r="Q330" s="31">
        <f t="shared" si="61"/>
        <v>0</v>
      </c>
      <c r="R330" s="46" t="e">
        <f t="shared" si="53"/>
        <v>#DIV/0!</v>
      </c>
    </row>
    <row r="331" spans="1:18" ht="15" customHeight="1" x14ac:dyDescent="0.2">
      <c r="A331" s="8" t="s">
        <v>88</v>
      </c>
      <c r="B331" s="3" t="s">
        <v>211</v>
      </c>
      <c r="C331" s="3" t="s">
        <v>27</v>
      </c>
      <c r="D331" s="3" t="s">
        <v>28</v>
      </c>
      <c r="E331" s="3" t="s">
        <v>202</v>
      </c>
      <c r="F331" s="3" t="s">
        <v>217</v>
      </c>
      <c r="G331" s="3" t="s">
        <v>89</v>
      </c>
      <c r="H331" s="10">
        <v>150000</v>
      </c>
      <c r="I331" s="10">
        <v>0</v>
      </c>
      <c r="J331" s="50">
        <v>0</v>
      </c>
      <c r="K331" s="10">
        <v>150000</v>
      </c>
      <c r="L331" s="50">
        <v>130000</v>
      </c>
      <c r="M331" s="50">
        <v>150000</v>
      </c>
      <c r="N331" s="50"/>
      <c r="O331" s="10">
        <v>150000</v>
      </c>
      <c r="P331" s="10">
        <v>0</v>
      </c>
      <c r="Q331" s="32">
        <f t="shared" si="61"/>
        <v>0</v>
      </c>
      <c r="R331" s="46" t="e">
        <f t="shared" si="53"/>
        <v>#DIV/0!</v>
      </c>
    </row>
    <row r="332" spans="1:18" ht="15" customHeight="1" x14ac:dyDescent="0.2">
      <c r="A332" s="8" t="s">
        <v>214</v>
      </c>
      <c r="B332" s="3" t="s">
        <v>211</v>
      </c>
      <c r="C332" s="3" t="s">
        <v>27</v>
      </c>
      <c r="D332" s="3" t="s">
        <v>28</v>
      </c>
      <c r="E332" s="3" t="s">
        <v>202</v>
      </c>
      <c r="F332" s="3" t="s">
        <v>217</v>
      </c>
      <c r="G332" s="3" t="s">
        <v>215</v>
      </c>
      <c r="H332" s="10">
        <v>150000</v>
      </c>
      <c r="I332" s="10">
        <v>0</v>
      </c>
      <c r="J332" s="50">
        <v>0</v>
      </c>
      <c r="K332" s="10">
        <v>150000</v>
      </c>
      <c r="L332" s="50">
        <v>130000</v>
      </c>
      <c r="M332" s="50">
        <v>150000</v>
      </c>
      <c r="N332" s="50"/>
      <c r="O332" s="10">
        <v>150000</v>
      </c>
      <c r="P332" s="10">
        <v>0</v>
      </c>
      <c r="Q332" s="32">
        <f t="shared" si="61"/>
        <v>0</v>
      </c>
      <c r="R332" s="46" t="e">
        <f t="shared" si="53"/>
        <v>#DIV/0!</v>
      </c>
    </row>
    <row r="333" spans="1:18" ht="32.25" customHeight="1" x14ac:dyDescent="0.2">
      <c r="A333" s="4" t="s">
        <v>218</v>
      </c>
      <c r="B333" s="5" t="s">
        <v>211</v>
      </c>
      <c r="C333" s="5" t="s">
        <v>27</v>
      </c>
      <c r="D333" s="5" t="s">
        <v>28</v>
      </c>
      <c r="E333" s="5" t="s">
        <v>219</v>
      </c>
      <c r="F333" s="6" t="s">
        <v>0</v>
      </c>
      <c r="G333" s="6" t="s">
        <v>0</v>
      </c>
      <c r="H333" s="7">
        <v>407743</v>
      </c>
      <c r="I333" s="7">
        <v>20000</v>
      </c>
      <c r="J333" s="72">
        <v>260166.72</v>
      </c>
      <c r="K333" s="7">
        <f>K334</f>
        <v>407743</v>
      </c>
      <c r="L333" s="59">
        <v>427743</v>
      </c>
      <c r="M333" s="59">
        <v>419590</v>
      </c>
      <c r="N333" s="59">
        <f>N334</f>
        <v>348237.77</v>
      </c>
      <c r="O333" s="7">
        <v>436485</v>
      </c>
      <c r="P333" s="7">
        <v>0</v>
      </c>
      <c r="Q333" s="31">
        <f t="shared" si="61"/>
        <v>81.412850707083464</v>
      </c>
      <c r="R333" s="45">
        <f t="shared" si="53"/>
        <v>133.85177397016804</v>
      </c>
    </row>
    <row r="334" spans="1:18" ht="61.5" customHeight="1" x14ac:dyDescent="0.2">
      <c r="A334" s="13" t="s">
        <v>86</v>
      </c>
      <c r="B334" s="14" t="s">
        <v>211</v>
      </c>
      <c r="C334" s="14" t="s">
        <v>27</v>
      </c>
      <c r="D334" s="14" t="s">
        <v>28</v>
      </c>
      <c r="E334" s="14" t="s">
        <v>219</v>
      </c>
      <c r="F334" s="14" t="s">
        <v>87</v>
      </c>
      <c r="G334" s="15" t="s">
        <v>0</v>
      </c>
      <c r="H334" s="16">
        <v>407743</v>
      </c>
      <c r="I334" s="16">
        <v>20000</v>
      </c>
      <c r="J334" s="62">
        <f>J335+J337+J339</f>
        <v>260166.72000000003</v>
      </c>
      <c r="K334" s="16">
        <f>K335+K337+K339</f>
        <v>407743</v>
      </c>
      <c r="L334" s="49">
        <f>L335+L337+L339</f>
        <v>427743</v>
      </c>
      <c r="M334" s="49">
        <v>419590</v>
      </c>
      <c r="N334" s="49">
        <f>N335+N337+N339</f>
        <v>348237.77</v>
      </c>
      <c r="O334" s="10">
        <v>436485</v>
      </c>
      <c r="P334" s="10">
        <v>0</v>
      </c>
      <c r="Q334" s="31">
        <f t="shared" si="61"/>
        <v>81.412850707083464</v>
      </c>
      <c r="R334" s="45">
        <f t="shared" si="53"/>
        <v>133.85177397016804</v>
      </c>
    </row>
    <row r="335" spans="1:18" ht="127.9" customHeight="1" x14ac:dyDescent="0.2">
      <c r="A335" s="8" t="s">
        <v>40</v>
      </c>
      <c r="B335" s="3" t="s">
        <v>211</v>
      </c>
      <c r="C335" s="3" t="s">
        <v>27</v>
      </c>
      <c r="D335" s="3" t="s">
        <v>28</v>
      </c>
      <c r="E335" s="3" t="s">
        <v>219</v>
      </c>
      <c r="F335" s="3" t="s">
        <v>87</v>
      </c>
      <c r="G335" s="3" t="s">
        <v>41</v>
      </c>
      <c r="H335" s="10">
        <v>377443</v>
      </c>
      <c r="I335" s="10">
        <v>0</v>
      </c>
      <c r="J335" s="63">
        <f>J336</f>
        <v>233611.92</v>
      </c>
      <c r="K335" s="10">
        <v>377443</v>
      </c>
      <c r="L335" s="50">
        <v>377443</v>
      </c>
      <c r="M335" s="50">
        <v>389690</v>
      </c>
      <c r="N335" s="50">
        <f>N336</f>
        <v>315048.46000000002</v>
      </c>
      <c r="O335" s="10">
        <v>405285</v>
      </c>
      <c r="P335" s="10">
        <v>0</v>
      </c>
      <c r="Q335" s="32">
        <f t="shared" si="61"/>
        <v>83.469148984085024</v>
      </c>
      <c r="R335" s="46">
        <f t="shared" si="53"/>
        <v>134.85975373174449</v>
      </c>
    </row>
    <row r="336" spans="1:18" ht="48.95" customHeight="1" x14ac:dyDescent="0.2">
      <c r="A336" s="8" t="s">
        <v>42</v>
      </c>
      <c r="B336" s="3" t="s">
        <v>211</v>
      </c>
      <c r="C336" s="3" t="s">
        <v>27</v>
      </c>
      <c r="D336" s="3" t="s">
        <v>28</v>
      </c>
      <c r="E336" s="3" t="s">
        <v>219</v>
      </c>
      <c r="F336" s="3" t="s">
        <v>87</v>
      </c>
      <c r="G336" s="3" t="s">
        <v>43</v>
      </c>
      <c r="H336" s="10">
        <v>377443</v>
      </c>
      <c r="I336" s="10">
        <v>0</v>
      </c>
      <c r="J336" s="63">
        <v>233611.92</v>
      </c>
      <c r="K336" s="10">
        <v>377443</v>
      </c>
      <c r="L336" s="50">
        <v>377443</v>
      </c>
      <c r="M336" s="50">
        <v>389690</v>
      </c>
      <c r="N336" s="50">
        <v>315048.46000000002</v>
      </c>
      <c r="O336" s="10">
        <v>405285</v>
      </c>
      <c r="P336" s="10">
        <v>0</v>
      </c>
      <c r="Q336" s="32">
        <f t="shared" si="61"/>
        <v>83.469148984085024</v>
      </c>
      <c r="R336" s="46">
        <f t="shared" si="53"/>
        <v>134.85975373174449</v>
      </c>
    </row>
    <row r="337" spans="1:18" ht="48.95" customHeight="1" x14ac:dyDescent="0.2">
      <c r="A337" s="8" t="s">
        <v>44</v>
      </c>
      <c r="B337" s="3" t="s">
        <v>211</v>
      </c>
      <c r="C337" s="3" t="s">
        <v>27</v>
      </c>
      <c r="D337" s="3" t="s">
        <v>28</v>
      </c>
      <c r="E337" s="3" t="s">
        <v>219</v>
      </c>
      <c r="F337" s="3" t="s">
        <v>87</v>
      </c>
      <c r="G337" s="3" t="s">
        <v>45</v>
      </c>
      <c r="H337" s="10">
        <v>30000</v>
      </c>
      <c r="I337" s="10">
        <v>20000</v>
      </c>
      <c r="J337" s="63">
        <f>J338</f>
        <v>26487.200000000001</v>
      </c>
      <c r="K337" s="10">
        <v>30000</v>
      </c>
      <c r="L337" s="50">
        <v>50000</v>
      </c>
      <c r="M337" s="50">
        <v>29600</v>
      </c>
      <c r="N337" s="50">
        <f>N338</f>
        <v>33095.51</v>
      </c>
      <c r="O337" s="10">
        <v>30900</v>
      </c>
      <c r="P337" s="10">
        <v>0</v>
      </c>
      <c r="Q337" s="32">
        <f t="shared" si="61"/>
        <v>66.191019999999995</v>
      </c>
      <c r="R337" s="46">
        <f t="shared" si="53"/>
        <v>124.9490697393458</v>
      </c>
    </row>
    <row r="338" spans="1:18" ht="64.5" customHeight="1" x14ac:dyDescent="0.2">
      <c r="A338" s="8" t="s">
        <v>46</v>
      </c>
      <c r="B338" s="3" t="s">
        <v>211</v>
      </c>
      <c r="C338" s="3" t="s">
        <v>27</v>
      </c>
      <c r="D338" s="3" t="s">
        <v>28</v>
      </c>
      <c r="E338" s="3" t="s">
        <v>219</v>
      </c>
      <c r="F338" s="3" t="s">
        <v>87</v>
      </c>
      <c r="G338" s="3" t="s">
        <v>47</v>
      </c>
      <c r="H338" s="10">
        <v>30000</v>
      </c>
      <c r="I338" s="10">
        <v>20000</v>
      </c>
      <c r="J338" s="63">
        <v>26487.200000000001</v>
      </c>
      <c r="K338" s="10">
        <v>30000</v>
      </c>
      <c r="L338" s="50">
        <v>50000</v>
      </c>
      <c r="M338" s="50">
        <v>29600</v>
      </c>
      <c r="N338" s="50">
        <v>33095.51</v>
      </c>
      <c r="O338" s="10">
        <v>30900</v>
      </c>
      <c r="P338" s="10">
        <v>0</v>
      </c>
      <c r="Q338" s="32">
        <f t="shared" si="61"/>
        <v>66.191019999999995</v>
      </c>
      <c r="R338" s="46">
        <f t="shared" si="53"/>
        <v>124.9490697393458</v>
      </c>
    </row>
    <row r="339" spans="1:18" ht="15" customHeight="1" x14ac:dyDescent="0.2">
      <c r="A339" s="8" t="s">
        <v>88</v>
      </c>
      <c r="B339" s="3" t="s">
        <v>211</v>
      </c>
      <c r="C339" s="3" t="s">
        <v>27</v>
      </c>
      <c r="D339" s="3" t="s">
        <v>28</v>
      </c>
      <c r="E339" s="3" t="s">
        <v>219</v>
      </c>
      <c r="F339" s="3" t="s">
        <v>87</v>
      </c>
      <c r="G339" s="3" t="s">
        <v>89</v>
      </c>
      <c r="H339" s="10">
        <v>300</v>
      </c>
      <c r="I339" s="10">
        <v>0</v>
      </c>
      <c r="J339" s="63">
        <f>J340</f>
        <v>67.599999999999994</v>
      </c>
      <c r="K339" s="10">
        <v>300</v>
      </c>
      <c r="L339" s="50">
        <v>300</v>
      </c>
      <c r="M339" s="50">
        <v>300</v>
      </c>
      <c r="N339" s="50">
        <v>93.8</v>
      </c>
      <c r="O339" s="10">
        <v>300</v>
      </c>
      <c r="P339" s="10">
        <v>0</v>
      </c>
      <c r="Q339" s="32">
        <f t="shared" si="61"/>
        <v>31.266666666666666</v>
      </c>
      <c r="R339" s="46">
        <f t="shared" si="53"/>
        <v>138.75739644970415</v>
      </c>
    </row>
    <row r="340" spans="1:18" ht="32.25" customHeight="1" x14ac:dyDescent="0.2">
      <c r="A340" s="8" t="s">
        <v>90</v>
      </c>
      <c r="B340" s="3" t="s">
        <v>211</v>
      </c>
      <c r="C340" s="3" t="s">
        <v>27</v>
      </c>
      <c r="D340" s="3" t="s">
        <v>28</v>
      </c>
      <c r="E340" s="3" t="s">
        <v>219</v>
      </c>
      <c r="F340" s="3" t="s">
        <v>87</v>
      </c>
      <c r="G340" s="3" t="s">
        <v>91</v>
      </c>
      <c r="H340" s="10">
        <v>300</v>
      </c>
      <c r="I340" s="10">
        <v>0</v>
      </c>
      <c r="J340" s="63">
        <v>67.599999999999994</v>
      </c>
      <c r="K340" s="10">
        <v>300</v>
      </c>
      <c r="L340" s="50">
        <v>300</v>
      </c>
      <c r="M340" s="50">
        <v>300</v>
      </c>
      <c r="N340" s="50">
        <v>93.8</v>
      </c>
      <c r="O340" s="10">
        <v>300</v>
      </c>
      <c r="P340" s="10">
        <v>0</v>
      </c>
      <c r="Q340" s="32">
        <f t="shared" si="61"/>
        <v>31.266666666666666</v>
      </c>
      <c r="R340" s="46">
        <f t="shared" si="53"/>
        <v>138.75739644970415</v>
      </c>
    </row>
    <row r="341" spans="1:18" ht="32.25" customHeight="1" x14ac:dyDescent="0.2">
      <c r="A341" s="4" t="s">
        <v>143</v>
      </c>
      <c r="B341" s="5" t="s">
        <v>211</v>
      </c>
      <c r="C341" s="5" t="s">
        <v>27</v>
      </c>
      <c r="D341" s="5" t="s">
        <v>28</v>
      </c>
      <c r="E341" s="5" t="s">
        <v>144</v>
      </c>
      <c r="F341" s="6" t="s">
        <v>0</v>
      </c>
      <c r="G341" s="6" t="s">
        <v>0</v>
      </c>
      <c r="H341" s="7">
        <v>790916</v>
      </c>
      <c r="I341" s="7">
        <v>0</v>
      </c>
      <c r="J341" s="68">
        <f>J342+J349+J352</f>
        <v>498813.49</v>
      </c>
      <c r="K341" s="7">
        <v>790916</v>
      </c>
      <c r="L341" s="59">
        <f>L342+L347</f>
        <v>790916</v>
      </c>
      <c r="M341" s="59">
        <v>817611</v>
      </c>
      <c r="N341" s="59">
        <f>N342+N347+N345</f>
        <v>528889.49</v>
      </c>
      <c r="O341" s="7">
        <v>850147</v>
      </c>
      <c r="P341" s="7">
        <v>0</v>
      </c>
      <c r="Q341" s="31">
        <f t="shared" si="61"/>
        <v>66.870500786429915</v>
      </c>
      <c r="R341" s="46">
        <f t="shared" si="53"/>
        <v>106.02950814341447</v>
      </c>
    </row>
    <row r="342" spans="1:18" ht="48.95" customHeight="1" x14ac:dyDescent="0.2">
      <c r="A342" s="8" t="s">
        <v>86</v>
      </c>
      <c r="B342" s="3" t="s">
        <v>211</v>
      </c>
      <c r="C342" s="3" t="s">
        <v>27</v>
      </c>
      <c r="D342" s="3" t="s">
        <v>28</v>
      </c>
      <c r="E342" s="3" t="s">
        <v>144</v>
      </c>
      <c r="F342" s="3" t="s">
        <v>87</v>
      </c>
      <c r="G342" s="9" t="s">
        <v>0</v>
      </c>
      <c r="H342" s="10">
        <v>12750</v>
      </c>
      <c r="I342" s="10">
        <v>0</v>
      </c>
      <c r="J342" s="73">
        <f>J343+J346</f>
        <v>0</v>
      </c>
      <c r="K342" s="10">
        <v>12750</v>
      </c>
      <c r="L342" s="50">
        <v>12750</v>
      </c>
      <c r="M342" s="50">
        <v>12900</v>
      </c>
      <c r="N342" s="50">
        <f>N343</f>
        <v>5613.64</v>
      </c>
      <c r="O342" s="10">
        <v>13250</v>
      </c>
      <c r="P342" s="10">
        <v>0</v>
      </c>
      <c r="Q342" s="32">
        <f t="shared" si="61"/>
        <v>44.028549019607844</v>
      </c>
      <c r="R342" s="46" t="e">
        <f t="shared" si="53"/>
        <v>#DIV/0!</v>
      </c>
    </row>
    <row r="343" spans="1:18" ht="48.95" customHeight="1" x14ac:dyDescent="0.2">
      <c r="A343" s="8" t="s">
        <v>44</v>
      </c>
      <c r="B343" s="3" t="s">
        <v>211</v>
      </c>
      <c r="C343" s="3" t="s">
        <v>27</v>
      </c>
      <c r="D343" s="3" t="s">
        <v>28</v>
      </c>
      <c r="E343" s="3" t="s">
        <v>144</v>
      </c>
      <c r="F343" s="3" t="s">
        <v>87</v>
      </c>
      <c r="G343" s="3" t="s">
        <v>45</v>
      </c>
      <c r="H343" s="10">
        <v>12450</v>
      </c>
      <c r="I343" s="10">
        <v>0</v>
      </c>
      <c r="J343" s="63">
        <f>J344</f>
        <v>0</v>
      </c>
      <c r="K343" s="10">
        <v>12450</v>
      </c>
      <c r="L343" s="50">
        <v>12450</v>
      </c>
      <c r="M343" s="50">
        <v>12600</v>
      </c>
      <c r="N343" s="50">
        <f>N344</f>
        <v>5613.64</v>
      </c>
      <c r="O343" s="10">
        <v>12950</v>
      </c>
      <c r="P343" s="10">
        <v>0</v>
      </c>
      <c r="Q343" s="32">
        <f t="shared" si="61"/>
        <v>45.08947791164659</v>
      </c>
      <c r="R343" s="46" t="e">
        <f t="shared" si="53"/>
        <v>#DIV/0!</v>
      </c>
    </row>
    <row r="344" spans="1:18" ht="64.5" customHeight="1" x14ac:dyDescent="0.2">
      <c r="A344" s="8" t="s">
        <v>46</v>
      </c>
      <c r="B344" s="3" t="s">
        <v>211</v>
      </c>
      <c r="C344" s="3" t="s">
        <v>27</v>
      </c>
      <c r="D344" s="3" t="s">
        <v>28</v>
      </c>
      <c r="E344" s="3" t="s">
        <v>144</v>
      </c>
      <c r="F344" s="3" t="s">
        <v>87</v>
      </c>
      <c r="G344" s="3" t="s">
        <v>47</v>
      </c>
      <c r="H344" s="10">
        <v>12450</v>
      </c>
      <c r="I344" s="10">
        <v>0</v>
      </c>
      <c r="J344" s="63">
        <v>0</v>
      </c>
      <c r="K344" s="10">
        <v>12450</v>
      </c>
      <c r="L344" s="50">
        <v>12450</v>
      </c>
      <c r="M344" s="50">
        <v>12600</v>
      </c>
      <c r="N344" s="50">
        <v>5613.64</v>
      </c>
      <c r="O344" s="10">
        <v>12950</v>
      </c>
      <c r="P344" s="10">
        <v>0</v>
      </c>
      <c r="Q344" s="32">
        <f t="shared" si="61"/>
        <v>45.08947791164659</v>
      </c>
      <c r="R344" s="46" t="e">
        <f t="shared" si="53"/>
        <v>#DIV/0!</v>
      </c>
    </row>
    <row r="345" spans="1:18" ht="15" customHeight="1" x14ac:dyDescent="0.2">
      <c r="A345" s="8" t="s">
        <v>88</v>
      </c>
      <c r="B345" s="3" t="s">
        <v>211</v>
      </c>
      <c r="C345" s="3" t="s">
        <v>27</v>
      </c>
      <c r="D345" s="3" t="s">
        <v>28</v>
      </c>
      <c r="E345" s="3" t="s">
        <v>144</v>
      </c>
      <c r="F345" s="3" t="s">
        <v>87</v>
      </c>
      <c r="G345" s="3" t="s">
        <v>89</v>
      </c>
      <c r="H345" s="10">
        <v>300</v>
      </c>
      <c r="I345" s="10">
        <v>0</v>
      </c>
      <c r="J345" s="63">
        <f>J346</f>
        <v>0</v>
      </c>
      <c r="K345" s="10">
        <v>300</v>
      </c>
      <c r="L345" s="50">
        <v>300</v>
      </c>
      <c r="M345" s="50">
        <v>300</v>
      </c>
      <c r="N345" s="50">
        <v>181.71</v>
      </c>
      <c r="O345" s="10">
        <v>300</v>
      </c>
      <c r="P345" s="10">
        <v>0</v>
      </c>
      <c r="Q345" s="32">
        <f t="shared" si="61"/>
        <v>60.57</v>
      </c>
      <c r="R345" s="46" t="e">
        <f t="shared" si="53"/>
        <v>#DIV/0!</v>
      </c>
    </row>
    <row r="346" spans="1:18" ht="32.25" customHeight="1" x14ac:dyDescent="0.2">
      <c r="A346" s="8" t="s">
        <v>90</v>
      </c>
      <c r="B346" s="3" t="s">
        <v>211</v>
      </c>
      <c r="C346" s="3" t="s">
        <v>27</v>
      </c>
      <c r="D346" s="3" t="s">
        <v>28</v>
      </c>
      <c r="E346" s="3" t="s">
        <v>144</v>
      </c>
      <c r="F346" s="3" t="s">
        <v>87</v>
      </c>
      <c r="G346" s="3" t="s">
        <v>91</v>
      </c>
      <c r="H346" s="10">
        <v>300</v>
      </c>
      <c r="I346" s="10">
        <v>0</v>
      </c>
      <c r="J346" s="63">
        <v>0</v>
      </c>
      <c r="K346" s="10">
        <v>300</v>
      </c>
      <c r="L346" s="50">
        <v>300</v>
      </c>
      <c r="M346" s="50">
        <v>300</v>
      </c>
      <c r="N346" s="50">
        <v>181.71</v>
      </c>
      <c r="O346" s="10">
        <v>300</v>
      </c>
      <c r="P346" s="10">
        <v>0</v>
      </c>
      <c r="Q346" s="32">
        <f t="shared" si="61"/>
        <v>60.57</v>
      </c>
      <c r="R346" s="46" t="e">
        <f t="shared" si="53"/>
        <v>#DIV/0!</v>
      </c>
    </row>
    <row r="347" spans="1:18" ht="64.5" customHeight="1" x14ac:dyDescent="0.2">
      <c r="A347" s="13" t="s">
        <v>220</v>
      </c>
      <c r="B347" s="14" t="s">
        <v>211</v>
      </c>
      <c r="C347" s="14" t="s">
        <v>27</v>
      </c>
      <c r="D347" s="14" t="s">
        <v>28</v>
      </c>
      <c r="E347" s="14" t="s">
        <v>144</v>
      </c>
      <c r="F347" s="14" t="s">
        <v>221</v>
      </c>
      <c r="G347" s="15" t="s">
        <v>0</v>
      </c>
      <c r="H347" s="16">
        <v>778166</v>
      </c>
      <c r="I347" s="16">
        <v>0</v>
      </c>
      <c r="J347" s="62">
        <f t="shared" ref="J347:J348" si="62">J348</f>
        <v>498813.49</v>
      </c>
      <c r="K347" s="16">
        <v>778166</v>
      </c>
      <c r="L347" s="49">
        <v>778166</v>
      </c>
      <c r="M347" s="49">
        <v>804711</v>
      </c>
      <c r="N347" s="49">
        <v>523094.14</v>
      </c>
      <c r="O347" s="16">
        <v>836897</v>
      </c>
      <c r="P347" s="16">
        <v>0</v>
      </c>
      <c r="Q347" s="31">
        <f t="shared" si="61"/>
        <v>67.221407771606579</v>
      </c>
      <c r="R347" s="45">
        <f t="shared" si="53"/>
        <v>104.86768110461489</v>
      </c>
    </row>
    <row r="348" spans="1:18" ht="127.9" customHeight="1" x14ac:dyDescent="0.2">
      <c r="A348" s="8" t="s">
        <v>40</v>
      </c>
      <c r="B348" s="3" t="s">
        <v>211</v>
      </c>
      <c r="C348" s="3" t="s">
        <v>27</v>
      </c>
      <c r="D348" s="3" t="s">
        <v>28</v>
      </c>
      <c r="E348" s="3" t="s">
        <v>144</v>
      </c>
      <c r="F348" s="3" t="s">
        <v>221</v>
      </c>
      <c r="G348" s="3" t="s">
        <v>41</v>
      </c>
      <c r="H348" s="10">
        <v>778166</v>
      </c>
      <c r="I348" s="10">
        <v>0</v>
      </c>
      <c r="J348" s="64">
        <f t="shared" si="62"/>
        <v>498813.49</v>
      </c>
      <c r="K348" s="10">
        <v>778166</v>
      </c>
      <c r="L348" s="50">
        <v>778166</v>
      </c>
      <c r="M348" s="50">
        <v>804711</v>
      </c>
      <c r="N348" s="50">
        <v>523094.14</v>
      </c>
      <c r="O348" s="10">
        <v>836897</v>
      </c>
      <c r="P348" s="10">
        <v>0</v>
      </c>
      <c r="Q348" s="32">
        <f t="shared" si="61"/>
        <v>67.221407771606579</v>
      </c>
      <c r="R348" s="46">
        <f t="shared" si="53"/>
        <v>104.86768110461489</v>
      </c>
    </row>
    <row r="349" spans="1:18" ht="48.95" customHeight="1" x14ac:dyDescent="0.2">
      <c r="A349" s="8" t="s">
        <v>42</v>
      </c>
      <c r="B349" s="3" t="s">
        <v>211</v>
      </c>
      <c r="C349" s="3" t="s">
        <v>27</v>
      </c>
      <c r="D349" s="3" t="s">
        <v>28</v>
      </c>
      <c r="E349" s="3" t="s">
        <v>144</v>
      </c>
      <c r="F349" s="3" t="s">
        <v>221</v>
      </c>
      <c r="G349" s="3" t="s">
        <v>43</v>
      </c>
      <c r="H349" s="10">
        <v>778166</v>
      </c>
      <c r="I349" s="10">
        <v>0</v>
      </c>
      <c r="J349" s="64">
        <v>498813.49</v>
      </c>
      <c r="K349" s="10">
        <v>778166</v>
      </c>
      <c r="L349" s="50">
        <v>778166</v>
      </c>
      <c r="M349" s="50">
        <v>804711</v>
      </c>
      <c r="N349" s="50">
        <v>523094.14</v>
      </c>
      <c r="O349" s="10">
        <v>836897</v>
      </c>
      <c r="P349" s="10">
        <v>0</v>
      </c>
      <c r="Q349" s="32">
        <f t="shared" si="61"/>
        <v>67.221407771606579</v>
      </c>
      <c r="R349" s="46">
        <f t="shared" ref="R349:R350" si="63">N349/J349*100</f>
        <v>104.86768110461489</v>
      </c>
    </row>
    <row r="350" spans="1:18" ht="15" customHeight="1" x14ac:dyDescent="0.2">
      <c r="A350" s="74" t="s">
        <v>222</v>
      </c>
      <c r="B350" s="74"/>
      <c r="C350" s="74"/>
      <c r="D350" s="74"/>
      <c r="E350" s="74"/>
      <c r="F350" s="74"/>
      <c r="G350" s="74"/>
      <c r="H350" s="7">
        <v>177501595.09999999</v>
      </c>
      <c r="I350" s="7">
        <v>5146197.05</v>
      </c>
      <c r="J350" s="49">
        <f>J8+J169+J200+J205+J210+J220+J306+J321</f>
        <v>111929001.78</v>
      </c>
      <c r="K350" s="7">
        <f t="shared" ref="K350:P350" si="64">K7+K220+K306+K321</f>
        <v>177501595.10000002</v>
      </c>
      <c r="L350" s="59">
        <f t="shared" si="64"/>
        <v>195912100.57999998</v>
      </c>
      <c r="M350" s="59">
        <f t="shared" si="64"/>
        <v>140802246.25999999</v>
      </c>
      <c r="N350" s="59">
        <f t="shared" si="64"/>
        <v>112869098.02000001</v>
      </c>
      <c r="O350" s="7">
        <f t="shared" si="64"/>
        <v>137882620.20000002</v>
      </c>
      <c r="P350" s="7">
        <f t="shared" si="64"/>
        <v>1340000</v>
      </c>
      <c r="Q350" s="31">
        <f t="shared" si="61"/>
        <v>57.612111597930792</v>
      </c>
      <c r="R350" s="45">
        <f t="shared" si="63"/>
        <v>100.83990406869508</v>
      </c>
    </row>
    <row r="351" spans="1:18" x14ac:dyDescent="0.2">
      <c r="M351" s="56"/>
      <c r="N351" s="56"/>
    </row>
    <row r="352" spans="1:18" x14ac:dyDescent="0.2">
      <c r="M352" s="56"/>
      <c r="N352" s="56"/>
    </row>
    <row r="353" spans="13:14" x14ac:dyDescent="0.2">
      <c r="M353" s="56"/>
      <c r="N353" s="56"/>
    </row>
    <row r="354" spans="13:14" x14ac:dyDescent="0.2">
      <c r="M354" s="56"/>
      <c r="N354" s="56"/>
    </row>
    <row r="355" spans="13:14" x14ac:dyDescent="0.2">
      <c r="M355" s="56"/>
      <c r="N355" s="56"/>
    </row>
    <row r="356" spans="13:14" x14ac:dyDescent="0.2">
      <c r="M356" s="56"/>
      <c r="N356" s="56"/>
    </row>
    <row r="357" spans="13:14" x14ac:dyDescent="0.2">
      <c r="M357" s="56"/>
      <c r="N357" s="56"/>
    </row>
    <row r="358" spans="13:14" x14ac:dyDescent="0.2">
      <c r="M358" s="56"/>
      <c r="N358" s="56"/>
    </row>
    <row r="359" spans="13:14" x14ac:dyDescent="0.2">
      <c r="M359" s="56"/>
      <c r="N359" s="56"/>
    </row>
    <row r="360" spans="13:14" x14ac:dyDescent="0.2">
      <c r="M360" s="56"/>
      <c r="N360" s="56"/>
    </row>
    <row r="361" spans="13:14" x14ac:dyDescent="0.2">
      <c r="M361" s="56"/>
      <c r="N361" s="56"/>
    </row>
    <row r="362" spans="13:14" x14ac:dyDescent="0.2">
      <c r="M362" s="56"/>
      <c r="N362" s="56"/>
    </row>
    <row r="363" spans="13:14" x14ac:dyDescent="0.2">
      <c r="M363" s="56"/>
      <c r="N363" s="56"/>
    </row>
    <row r="364" spans="13:14" x14ac:dyDescent="0.2">
      <c r="M364" s="56"/>
      <c r="N364" s="56"/>
    </row>
    <row r="365" spans="13:14" x14ac:dyDescent="0.2">
      <c r="M365" s="56"/>
      <c r="N365" s="56"/>
    </row>
    <row r="366" spans="13:14" x14ac:dyDescent="0.2">
      <c r="M366" s="56"/>
      <c r="N366" s="56"/>
    </row>
    <row r="367" spans="13:14" x14ac:dyDescent="0.2">
      <c r="M367" s="56"/>
      <c r="N367" s="56"/>
    </row>
    <row r="368" spans="13:14" x14ac:dyDescent="0.2">
      <c r="M368" s="56"/>
      <c r="N368" s="56"/>
    </row>
    <row r="369" spans="13:14" x14ac:dyDescent="0.2">
      <c r="M369" s="56"/>
      <c r="N369" s="56"/>
    </row>
    <row r="370" spans="13:14" x14ac:dyDescent="0.2">
      <c r="M370" s="56"/>
      <c r="N370" s="56"/>
    </row>
    <row r="371" spans="13:14" x14ac:dyDescent="0.2">
      <c r="M371" s="56"/>
      <c r="N371" s="56"/>
    </row>
    <row r="372" spans="13:14" x14ac:dyDescent="0.2">
      <c r="M372" s="56"/>
      <c r="N372" s="56"/>
    </row>
    <row r="373" spans="13:14" x14ac:dyDescent="0.2">
      <c r="M373" s="56"/>
      <c r="N373" s="56"/>
    </row>
    <row r="374" spans="13:14" x14ac:dyDescent="0.2">
      <c r="M374" s="56"/>
      <c r="N374" s="56"/>
    </row>
    <row r="375" spans="13:14" x14ac:dyDescent="0.2">
      <c r="M375" s="56"/>
      <c r="N375" s="56"/>
    </row>
    <row r="376" spans="13:14" x14ac:dyDescent="0.2">
      <c r="M376" s="56"/>
      <c r="N376" s="56"/>
    </row>
    <row r="377" spans="13:14" x14ac:dyDescent="0.2">
      <c r="M377" s="56"/>
      <c r="N377" s="56"/>
    </row>
    <row r="378" spans="13:14" x14ac:dyDescent="0.2">
      <c r="M378" s="56"/>
      <c r="N378" s="56"/>
    </row>
    <row r="379" spans="13:14" x14ac:dyDescent="0.2">
      <c r="M379" s="56"/>
      <c r="N379" s="56"/>
    </row>
    <row r="380" spans="13:14" x14ac:dyDescent="0.2">
      <c r="M380" s="56"/>
      <c r="N380" s="56"/>
    </row>
    <row r="381" spans="13:14" x14ac:dyDescent="0.2">
      <c r="M381" s="56"/>
      <c r="N381" s="56"/>
    </row>
    <row r="382" spans="13:14" x14ac:dyDescent="0.2">
      <c r="M382" s="56"/>
      <c r="N382" s="56"/>
    </row>
    <row r="383" spans="13:14" x14ac:dyDescent="0.2">
      <c r="M383" s="56"/>
      <c r="N383" s="56"/>
    </row>
    <row r="384" spans="13:14" x14ac:dyDescent="0.2">
      <c r="M384" s="56"/>
      <c r="N384" s="56"/>
    </row>
    <row r="385" spans="13:14" x14ac:dyDescent="0.2">
      <c r="M385" s="56"/>
      <c r="N385" s="56"/>
    </row>
    <row r="386" spans="13:14" x14ac:dyDescent="0.2">
      <c r="M386" s="56"/>
      <c r="N386" s="56"/>
    </row>
    <row r="387" spans="13:14" x14ac:dyDescent="0.2">
      <c r="M387" s="56"/>
      <c r="N387" s="56"/>
    </row>
    <row r="388" spans="13:14" x14ac:dyDescent="0.2">
      <c r="M388" s="56"/>
      <c r="N388" s="56"/>
    </row>
    <row r="389" spans="13:14" x14ac:dyDescent="0.2">
      <c r="M389" s="56"/>
      <c r="N389" s="56"/>
    </row>
    <row r="390" spans="13:14" x14ac:dyDescent="0.2">
      <c r="M390" s="56"/>
      <c r="N390" s="56"/>
    </row>
    <row r="391" spans="13:14" x14ac:dyDescent="0.2">
      <c r="M391" s="56"/>
      <c r="N391" s="56"/>
    </row>
    <row r="392" spans="13:14" x14ac:dyDescent="0.2">
      <c r="M392" s="56"/>
      <c r="N392" s="56"/>
    </row>
    <row r="393" spans="13:14" x14ac:dyDescent="0.2">
      <c r="M393" s="56"/>
      <c r="N393" s="56"/>
    </row>
    <row r="394" spans="13:14" x14ac:dyDescent="0.2">
      <c r="M394" s="56"/>
      <c r="N394" s="56"/>
    </row>
    <row r="395" spans="13:14" x14ac:dyDescent="0.2">
      <c r="M395" s="56"/>
      <c r="N395" s="56"/>
    </row>
    <row r="396" spans="13:14" x14ac:dyDescent="0.2">
      <c r="M396" s="56"/>
      <c r="N396" s="56"/>
    </row>
    <row r="397" spans="13:14" x14ac:dyDescent="0.2">
      <c r="M397" s="56"/>
      <c r="N397" s="56"/>
    </row>
    <row r="398" spans="13:14" x14ac:dyDescent="0.2">
      <c r="M398" s="56"/>
      <c r="N398" s="56"/>
    </row>
    <row r="399" spans="13:14" x14ac:dyDescent="0.2">
      <c r="M399" s="56"/>
      <c r="N399" s="56"/>
    </row>
    <row r="400" spans="13:14" x14ac:dyDescent="0.2">
      <c r="M400" s="56"/>
      <c r="N400" s="56"/>
    </row>
    <row r="401" spans="13:14" x14ac:dyDescent="0.2">
      <c r="M401" s="56"/>
      <c r="N401" s="56"/>
    </row>
    <row r="402" spans="13:14" x14ac:dyDescent="0.2">
      <c r="M402" s="56"/>
      <c r="N402" s="56"/>
    </row>
    <row r="403" spans="13:14" x14ac:dyDescent="0.2">
      <c r="M403" s="56"/>
      <c r="N403" s="56"/>
    </row>
    <row r="404" spans="13:14" x14ac:dyDescent="0.2">
      <c r="M404" s="56"/>
      <c r="N404" s="56"/>
    </row>
    <row r="405" spans="13:14" x14ac:dyDescent="0.2">
      <c r="M405" s="56"/>
      <c r="N405" s="56"/>
    </row>
    <row r="406" spans="13:14" x14ac:dyDescent="0.2">
      <c r="M406" s="56"/>
      <c r="N406" s="56"/>
    </row>
    <row r="407" spans="13:14" x14ac:dyDescent="0.2">
      <c r="M407" s="56"/>
      <c r="N407" s="56"/>
    </row>
    <row r="408" spans="13:14" x14ac:dyDescent="0.2">
      <c r="M408" s="56"/>
      <c r="N408" s="56"/>
    </row>
    <row r="409" spans="13:14" x14ac:dyDescent="0.2">
      <c r="M409" s="56"/>
      <c r="N409" s="56"/>
    </row>
    <row r="410" spans="13:14" x14ac:dyDescent="0.2">
      <c r="M410" s="56"/>
      <c r="N410" s="56"/>
    </row>
    <row r="411" spans="13:14" x14ac:dyDescent="0.2">
      <c r="M411" s="56"/>
      <c r="N411" s="56"/>
    </row>
    <row r="412" spans="13:14" x14ac:dyDescent="0.2">
      <c r="M412" s="56"/>
      <c r="N412" s="56"/>
    </row>
    <row r="413" spans="13:14" x14ac:dyDescent="0.2">
      <c r="M413" s="56"/>
      <c r="N413" s="56"/>
    </row>
    <row r="414" spans="13:14" x14ac:dyDescent="0.2">
      <c r="M414" s="56"/>
      <c r="N414" s="56"/>
    </row>
    <row r="415" spans="13:14" x14ac:dyDescent="0.2">
      <c r="M415" s="56"/>
      <c r="N415" s="56"/>
    </row>
    <row r="416" spans="13:14" x14ac:dyDescent="0.2">
      <c r="M416" s="56"/>
      <c r="N416" s="56"/>
    </row>
    <row r="417" spans="13:14" x14ac:dyDescent="0.2">
      <c r="M417" s="56"/>
      <c r="N417" s="56"/>
    </row>
    <row r="418" spans="13:14" x14ac:dyDescent="0.2">
      <c r="M418" s="56"/>
      <c r="N418" s="56"/>
    </row>
    <row r="419" spans="13:14" x14ac:dyDescent="0.2">
      <c r="M419" s="56"/>
      <c r="N419" s="56"/>
    </row>
    <row r="420" spans="13:14" x14ac:dyDescent="0.2">
      <c r="M420" s="56"/>
      <c r="N420" s="56"/>
    </row>
    <row r="421" spans="13:14" x14ac:dyDescent="0.2">
      <c r="M421" s="56"/>
      <c r="N421" s="56"/>
    </row>
    <row r="422" spans="13:14" x14ac:dyDescent="0.2">
      <c r="M422" s="56"/>
      <c r="N422" s="56"/>
    </row>
    <row r="423" spans="13:14" x14ac:dyDescent="0.2">
      <c r="M423" s="56"/>
      <c r="N423" s="56"/>
    </row>
    <row r="424" spans="13:14" x14ac:dyDescent="0.2">
      <c r="M424" s="56"/>
      <c r="N424" s="56"/>
    </row>
    <row r="425" spans="13:14" x14ac:dyDescent="0.2">
      <c r="M425" s="56"/>
      <c r="N425" s="56"/>
    </row>
    <row r="426" spans="13:14" x14ac:dyDescent="0.2">
      <c r="M426" s="56"/>
      <c r="N426" s="56"/>
    </row>
    <row r="427" spans="13:14" x14ac:dyDescent="0.2">
      <c r="M427" s="56"/>
      <c r="N427" s="56"/>
    </row>
    <row r="428" spans="13:14" x14ac:dyDescent="0.2">
      <c r="M428" s="56"/>
      <c r="N428" s="56"/>
    </row>
    <row r="429" spans="13:14" x14ac:dyDescent="0.2">
      <c r="M429" s="56"/>
      <c r="N429" s="56"/>
    </row>
    <row r="430" spans="13:14" x14ac:dyDescent="0.2">
      <c r="M430" s="56"/>
      <c r="N430" s="56"/>
    </row>
    <row r="431" spans="13:14" x14ac:dyDescent="0.2">
      <c r="M431" s="56"/>
      <c r="N431" s="56"/>
    </row>
    <row r="432" spans="13:14" x14ac:dyDescent="0.2">
      <c r="M432" s="56"/>
      <c r="N432" s="56"/>
    </row>
    <row r="433" spans="13:14" x14ac:dyDescent="0.2">
      <c r="M433" s="56"/>
      <c r="N433" s="56"/>
    </row>
    <row r="434" spans="13:14" x14ac:dyDescent="0.2">
      <c r="M434" s="56"/>
      <c r="N434" s="56"/>
    </row>
    <row r="435" spans="13:14" x14ac:dyDescent="0.2">
      <c r="M435" s="56"/>
      <c r="N435" s="56"/>
    </row>
    <row r="436" spans="13:14" x14ac:dyDescent="0.2">
      <c r="M436" s="56"/>
      <c r="N436" s="56"/>
    </row>
    <row r="437" spans="13:14" x14ac:dyDescent="0.2">
      <c r="M437" s="56"/>
      <c r="N437" s="56"/>
    </row>
    <row r="438" spans="13:14" x14ac:dyDescent="0.2">
      <c r="M438" s="56"/>
      <c r="N438" s="56"/>
    </row>
    <row r="439" spans="13:14" x14ac:dyDescent="0.2">
      <c r="M439" s="56"/>
      <c r="N439" s="56"/>
    </row>
    <row r="440" spans="13:14" x14ac:dyDescent="0.2">
      <c r="M440" s="56"/>
      <c r="N440" s="56"/>
    </row>
    <row r="441" spans="13:14" x14ac:dyDescent="0.2">
      <c r="M441" s="56"/>
      <c r="N441" s="56"/>
    </row>
    <row r="442" spans="13:14" x14ac:dyDescent="0.2">
      <c r="M442" s="56"/>
      <c r="N442" s="56"/>
    </row>
    <row r="443" spans="13:14" x14ac:dyDescent="0.2">
      <c r="M443" s="56"/>
      <c r="N443" s="56"/>
    </row>
    <row r="444" spans="13:14" x14ac:dyDescent="0.2">
      <c r="M444" s="56"/>
      <c r="N444" s="56"/>
    </row>
    <row r="445" spans="13:14" x14ac:dyDescent="0.2">
      <c r="M445" s="56"/>
      <c r="N445" s="56"/>
    </row>
    <row r="446" spans="13:14" x14ac:dyDescent="0.2">
      <c r="M446" s="56"/>
      <c r="N446" s="56"/>
    </row>
    <row r="447" spans="13:14" x14ac:dyDescent="0.2">
      <c r="M447" s="56"/>
      <c r="N447" s="56"/>
    </row>
    <row r="448" spans="13:14" x14ac:dyDescent="0.2">
      <c r="M448" s="56"/>
      <c r="N448" s="56"/>
    </row>
    <row r="449" spans="13:14" x14ac:dyDescent="0.2">
      <c r="M449" s="56"/>
      <c r="N449" s="56"/>
    </row>
    <row r="450" spans="13:14" x14ac:dyDescent="0.2">
      <c r="M450" s="56"/>
      <c r="N450" s="56"/>
    </row>
    <row r="451" spans="13:14" x14ac:dyDescent="0.2">
      <c r="M451" s="56"/>
      <c r="N451" s="56"/>
    </row>
    <row r="452" spans="13:14" x14ac:dyDescent="0.2">
      <c r="M452" s="56"/>
      <c r="N452" s="56"/>
    </row>
    <row r="453" spans="13:14" x14ac:dyDescent="0.2">
      <c r="M453" s="56"/>
      <c r="N453" s="56"/>
    </row>
    <row r="454" spans="13:14" x14ac:dyDescent="0.2">
      <c r="M454" s="56"/>
      <c r="N454" s="56"/>
    </row>
    <row r="455" spans="13:14" x14ac:dyDescent="0.2">
      <c r="M455" s="56"/>
      <c r="N455" s="56"/>
    </row>
    <row r="456" spans="13:14" x14ac:dyDescent="0.2">
      <c r="M456" s="56"/>
      <c r="N456" s="56"/>
    </row>
    <row r="457" spans="13:14" x14ac:dyDescent="0.2">
      <c r="M457" s="56"/>
      <c r="N457" s="56"/>
    </row>
    <row r="458" spans="13:14" x14ac:dyDescent="0.2">
      <c r="M458" s="56"/>
      <c r="N458" s="56"/>
    </row>
    <row r="459" spans="13:14" x14ac:dyDescent="0.2">
      <c r="M459" s="56"/>
      <c r="N459" s="56"/>
    </row>
    <row r="460" spans="13:14" x14ac:dyDescent="0.2">
      <c r="M460" s="56"/>
      <c r="N460" s="56"/>
    </row>
    <row r="461" spans="13:14" x14ac:dyDescent="0.2">
      <c r="M461" s="56"/>
      <c r="N461" s="56"/>
    </row>
    <row r="462" spans="13:14" x14ac:dyDescent="0.2">
      <c r="M462" s="56"/>
      <c r="N462" s="56"/>
    </row>
    <row r="463" spans="13:14" x14ac:dyDescent="0.2">
      <c r="M463" s="56"/>
      <c r="N463" s="56"/>
    </row>
    <row r="464" spans="13:14" x14ac:dyDescent="0.2">
      <c r="M464" s="56"/>
      <c r="N464" s="56"/>
    </row>
    <row r="465" spans="13:14" x14ac:dyDescent="0.2">
      <c r="M465" s="56"/>
      <c r="N465" s="56"/>
    </row>
    <row r="466" spans="13:14" x14ac:dyDescent="0.2">
      <c r="M466" s="56"/>
      <c r="N466" s="56"/>
    </row>
    <row r="467" spans="13:14" x14ac:dyDescent="0.2">
      <c r="M467" s="56"/>
      <c r="N467" s="56"/>
    </row>
    <row r="468" spans="13:14" x14ac:dyDescent="0.2">
      <c r="M468" s="56"/>
      <c r="N468" s="56"/>
    </row>
    <row r="469" spans="13:14" x14ac:dyDescent="0.2">
      <c r="M469" s="56"/>
      <c r="N469" s="56"/>
    </row>
    <row r="470" spans="13:14" x14ac:dyDescent="0.2">
      <c r="M470" s="56"/>
      <c r="N470" s="56"/>
    </row>
    <row r="471" spans="13:14" x14ac:dyDescent="0.2">
      <c r="M471" s="56"/>
      <c r="N471" s="56"/>
    </row>
    <row r="472" spans="13:14" x14ac:dyDescent="0.2">
      <c r="M472" s="56"/>
      <c r="N472" s="56"/>
    </row>
    <row r="473" spans="13:14" x14ac:dyDescent="0.2">
      <c r="M473" s="56"/>
      <c r="N473" s="56"/>
    </row>
    <row r="474" spans="13:14" x14ac:dyDescent="0.2">
      <c r="M474" s="56"/>
      <c r="N474" s="56"/>
    </row>
    <row r="475" spans="13:14" x14ac:dyDescent="0.2">
      <c r="M475" s="56"/>
      <c r="N475" s="56"/>
    </row>
    <row r="476" spans="13:14" x14ac:dyDescent="0.2">
      <c r="M476" s="56"/>
      <c r="N476" s="56"/>
    </row>
    <row r="477" spans="13:14" x14ac:dyDescent="0.2">
      <c r="M477" s="56"/>
      <c r="N477" s="56"/>
    </row>
    <row r="478" spans="13:14" x14ac:dyDescent="0.2">
      <c r="M478" s="56"/>
      <c r="N478" s="56"/>
    </row>
    <row r="479" spans="13:14" x14ac:dyDescent="0.2">
      <c r="M479" s="56"/>
      <c r="N479" s="56"/>
    </row>
    <row r="480" spans="13:14" x14ac:dyDescent="0.2">
      <c r="M480" s="56"/>
      <c r="N480" s="56"/>
    </row>
    <row r="481" spans="13:14" x14ac:dyDescent="0.2">
      <c r="M481" s="56"/>
      <c r="N481" s="56"/>
    </row>
    <row r="482" spans="13:14" x14ac:dyDescent="0.2">
      <c r="M482" s="56"/>
      <c r="N482" s="56"/>
    </row>
    <row r="483" spans="13:14" x14ac:dyDescent="0.2">
      <c r="M483" s="56"/>
      <c r="N483" s="56"/>
    </row>
    <row r="484" spans="13:14" x14ac:dyDescent="0.2">
      <c r="M484" s="56"/>
      <c r="N484" s="56"/>
    </row>
    <row r="485" spans="13:14" x14ac:dyDescent="0.2">
      <c r="M485" s="56"/>
      <c r="N485" s="56"/>
    </row>
    <row r="486" spans="13:14" x14ac:dyDescent="0.2">
      <c r="M486" s="56"/>
      <c r="N486" s="56"/>
    </row>
    <row r="487" spans="13:14" x14ac:dyDescent="0.2">
      <c r="M487" s="56"/>
      <c r="N487" s="56"/>
    </row>
    <row r="488" spans="13:14" x14ac:dyDescent="0.2">
      <c r="M488" s="56"/>
      <c r="N488" s="56"/>
    </row>
    <row r="489" spans="13:14" x14ac:dyDescent="0.2">
      <c r="M489" s="56"/>
      <c r="N489" s="56"/>
    </row>
    <row r="490" spans="13:14" x14ac:dyDescent="0.2">
      <c r="M490" s="56"/>
      <c r="N490" s="56"/>
    </row>
    <row r="491" spans="13:14" x14ac:dyDescent="0.2">
      <c r="M491" s="56"/>
      <c r="N491" s="56"/>
    </row>
    <row r="492" spans="13:14" x14ac:dyDescent="0.2">
      <c r="M492" s="56"/>
      <c r="N492" s="56"/>
    </row>
    <row r="493" spans="13:14" x14ac:dyDescent="0.2">
      <c r="M493" s="56"/>
      <c r="N493" s="56"/>
    </row>
    <row r="494" spans="13:14" x14ac:dyDescent="0.2">
      <c r="M494" s="56"/>
      <c r="N494" s="56"/>
    </row>
    <row r="495" spans="13:14" x14ac:dyDescent="0.2">
      <c r="M495" s="56"/>
      <c r="N495" s="56"/>
    </row>
    <row r="496" spans="13:14" x14ac:dyDescent="0.2">
      <c r="M496" s="56"/>
      <c r="N496" s="56"/>
    </row>
    <row r="497" spans="13:14" x14ac:dyDescent="0.2">
      <c r="M497" s="56"/>
      <c r="N497" s="56"/>
    </row>
    <row r="498" spans="13:14" x14ac:dyDescent="0.2">
      <c r="M498" s="56"/>
      <c r="N498" s="56"/>
    </row>
    <row r="499" spans="13:14" x14ac:dyDescent="0.2">
      <c r="M499" s="56"/>
      <c r="N499" s="56"/>
    </row>
    <row r="500" spans="13:14" x14ac:dyDescent="0.2">
      <c r="M500" s="56"/>
      <c r="N500" s="56"/>
    </row>
    <row r="501" spans="13:14" x14ac:dyDescent="0.2">
      <c r="M501" s="56"/>
      <c r="N501" s="56"/>
    </row>
    <row r="502" spans="13:14" x14ac:dyDescent="0.2">
      <c r="M502" s="56"/>
      <c r="N502" s="56"/>
    </row>
    <row r="503" spans="13:14" x14ac:dyDescent="0.2">
      <c r="M503" s="56"/>
      <c r="N503" s="56"/>
    </row>
    <row r="504" spans="13:14" x14ac:dyDescent="0.2">
      <c r="M504" s="56"/>
      <c r="N504" s="56"/>
    </row>
    <row r="505" spans="13:14" x14ac:dyDescent="0.2">
      <c r="M505" s="56"/>
      <c r="N505" s="56"/>
    </row>
    <row r="506" spans="13:14" x14ac:dyDescent="0.2">
      <c r="M506" s="56"/>
      <c r="N506" s="56"/>
    </row>
    <row r="507" spans="13:14" x14ac:dyDescent="0.2">
      <c r="M507" s="56"/>
      <c r="N507" s="56"/>
    </row>
    <row r="508" spans="13:14" x14ac:dyDescent="0.2">
      <c r="M508" s="56"/>
      <c r="N508" s="56"/>
    </row>
    <row r="509" spans="13:14" x14ac:dyDescent="0.2">
      <c r="M509" s="56"/>
      <c r="N509" s="56"/>
    </row>
    <row r="510" spans="13:14" x14ac:dyDescent="0.2">
      <c r="M510" s="56"/>
      <c r="N510" s="56"/>
    </row>
    <row r="511" spans="13:14" x14ac:dyDescent="0.2">
      <c r="M511" s="56"/>
      <c r="N511" s="56"/>
    </row>
    <row r="512" spans="13:14" x14ac:dyDescent="0.2">
      <c r="M512" s="56"/>
      <c r="N512" s="56"/>
    </row>
    <row r="513" spans="13:14" x14ac:dyDescent="0.2">
      <c r="M513" s="56"/>
      <c r="N513" s="56"/>
    </row>
    <row r="514" spans="13:14" x14ac:dyDescent="0.2">
      <c r="M514" s="56"/>
      <c r="N514" s="56"/>
    </row>
    <row r="515" spans="13:14" x14ac:dyDescent="0.2">
      <c r="M515" s="56"/>
      <c r="N515" s="56"/>
    </row>
    <row r="516" spans="13:14" x14ac:dyDescent="0.2">
      <c r="M516" s="56"/>
      <c r="N516" s="56"/>
    </row>
    <row r="517" spans="13:14" x14ac:dyDescent="0.2">
      <c r="M517" s="56"/>
      <c r="N517" s="56"/>
    </row>
    <row r="518" spans="13:14" x14ac:dyDescent="0.2">
      <c r="M518" s="56"/>
      <c r="N518" s="56"/>
    </row>
    <row r="519" spans="13:14" x14ac:dyDescent="0.2">
      <c r="M519" s="56"/>
      <c r="N519" s="56"/>
    </row>
    <row r="520" spans="13:14" x14ac:dyDescent="0.2">
      <c r="M520" s="56"/>
      <c r="N520" s="56"/>
    </row>
    <row r="521" spans="13:14" x14ac:dyDescent="0.2">
      <c r="M521" s="56"/>
      <c r="N521" s="56"/>
    </row>
  </sheetData>
  <mergeCells count="4">
    <mergeCell ref="A350:G350"/>
    <mergeCell ref="L2:Q2"/>
    <mergeCell ref="A3:R3"/>
    <mergeCell ref="A4:R4"/>
  </mergeCells>
  <pageMargins left="0.25" right="0.25" top="0.75" bottom="0.75" header="0.3" footer="0.3"/>
  <pageSetup paperSize="9" scale="57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2020-10-19T07:03:25Z</dcterms:modified>
</cp:coreProperties>
</file>