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885" windowWidth="2352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E40" i="1" l="1"/>
  <c r="E19" i="1" l="1"/>
  <c r="D19" i="1"/>
  <c r="C19" i="1"/>
  <c r="D147" i="1" l="1"/>
  <c r="J136" i="1"/>
  <c r="I136" i="1"/>
  <c r="G136" i="1"/>
  <c r="E136" i="1"/>
  <c r="F136" i="1"/>
  <c r="L136" i="1"/>
  <c r="M136" i="1"/>
  <c r="D136" i="1"/>
  <c r="C136" i="1"/>
  <c r="D134" i="1"/>
  <c r="D133" i="1"/>
  <c r="D140" i="1"/>
  <c r="C134" i="1"/>
  <c r="C133" i="1"/>
  <c r="D137" i="1" l="1"/>
  <c r="C116" i="1"/>
  <c r="F114" i="1"/>
  <c r="G114" i="1"/>
  <c r="E114" i="1"/>
  <c r="D114" i="1"/>
  <c r="C36" i="1"/>
  <c r="H22" i="1"/>
  <c r="D22" i="1"/>
  <c r="C22" i="1"/>
  <c r="D30" i="1" l="1"/>
  <c r="C24" i="1"/>
  <c r="D24" i="1"/>
  <c r="D34" i="1"/>
  <c r="N14" i="1"/>
  <c r="M14" i="1"/>
  <c r="L14" i="1"/>
  <c r="I14" i="1"/>
  <c r="E14" i="1"/>
  <c r="D14" i="1"/>
  <c r="H14" i="1"/>
  <c r="K14" i="1"/>
  <c r="C14" i="1"/>
  <c r="F13" i="1"/>
  <c r="G13" i="1"/>
  <c r="H13" i="1"/>
  <c r="I13" i="1"/>
  <c r="J13" i="1"/>
  <c r="K13" i="1"/>
  <c r="L13" i="1"/>
  <c r="M13" i="1"/>
  <c r="E13" i="1"/>
  <c r="D13" i="1"/>
  <c r="N13" i="1"/>
  <c r="C13" i="1"/>
  <c r="D25" i="1" l="1"/>
  <c r="I41" i="1" l="1"/>
  <c r="F43" i="1"/>
  <c r="M30" i="1"/>
  <c r="D144" i="1" l="1"/>
  <c r="D46" i="1" l="1"/>
  <c r="E41" i="1"/>
  <c r="F41" i="1"/>
  <c r="G41" i="1"/>
  <c r="D36" i="1"/>
  <c r="M43" i="1" l="1"/>
  <c r="L43" i="1"/>
  <c r="J43" i="1"/>
  <c r="I43" i="1"/>
  <c r="G43" i="1"/>
  <c r="E43" i="1"/>
  <c r="M41" i="1"/>
  <c r="L41" i="1"/>
  <c r="J41" i="1"/>
  <c r="J24" i="1" l="1"/>
  <c r="K24" i="1"/>
  <c r="L24" i="1"/>
  <c r="M24" i="1"/>
  <c r="N24" i="1"/>
  <c r="I24" i="1"/>
  <c r="G24" i="1"/>
  <c r="M147" i="1" l="1"/>
  <c r="L147" i="1"/>
  <c r="J147" i="1"/>
  <c r="I147" i="1"/>
  <c r="G147" i="1"/>
  <c r="F147" i="1"/>
  <c r="E147" i="1"/>
  <c r="M144" i="1"/>
  <c r="L144" i="1"/>
  <c r="J144" i="1"/>
  <c r="I144" i="1"/>
  <c r="G144" i="1"/>
  <c r="E144" i="1"/>
  <c r="F144" i="1"/>
  <c r="M46" i="1"/>
  <c r="L46" i="1"/>
  <c r="J46" i="1"/>
  <c r="I46" i="1"/>
  <c r="G46" i="1"/>
  <c r="E46" i="1"/>
  <c r="F46" i="1"/>
  <c r="M34" i="1"/>
  <c r="L34" i="1"/>
  <c r="J34" i="1"/>
  <c r="I34" i="1"/>
  <c r="G34" i="1"/>
  <c r="E34" i="1"/>
  <c r="F34" i="1"/>
  <c r="E24" i="1"/>
  <c r="F24" i="1"/>
  <c r="L30" i="1"/>
  <c r="J30" i="1"/>
  <c r="I30" i="1"/>
  <c r="G30" i="1"/>
  <c r="F30" i="1"/>
  <c r="M25" i="1" l="1"/>
  <c r="L25" i="1"/>
  <c r="J25" i="1"/>
  <c r="I25" i="1"/>
  <c r="G25" i="1"/>
  <c r="F25" i="1"/>
  <c r="E36" i="1" l="1"/>
  <c r="E37" i="1" s="1"/>
  <c r="F36" i="1"/>
  <c r="G36" i="1"/>
  <c r="G37" i="1" s="1"/>
  <c r="H36" i="1"/>
  <c r="I36" i="1"/>
  <c r="J36" i="1"/>
  <c r="K36" i="1"/>
  <c r="L36" i="1"/>
  <c r="M36" i="1"/>
  <c r="N36" i="1"/>
  <c r="E22" i="1"/>
  <c r="F22" i="1"/>
  <c r="G22" i="1"/>
  <c r="I22" i="1"/>
  <c r="J22" i="1"/>
  <c r="K22" i="1"/>
  <c r="L22" i="1"/>
  <c r="M22" i="1"/>
  <c r="N22" i="1"/>
  <c r="M37" i="1" l="1"/>
  <c r="L37" i="1"/>
  <c r="I37" i="1"/>
  <c r="F37" i="1"/>
  <c r="J37" i="1"/>
  <c r="E133" i="1"/>
  <c r="F133" i="1"/>
  <c r="G133" i="1"/>
  <c r="I133" i="1"/>
  <c r="J133" i="1"/>
  <c r="L133" i="1"/>
  <c r="M133" i="1"/>
  <c r="E134" i="1"/>
  <c r="F134" i="1"/>
  <c r="G134" i="1"/>
  <c r="I134" i="1"/>
  <c r="J134" i="1"/>
  <c r="L134" i="1"/>
  <c r="M134" i="1"/>
  <c r="H116" i="1"/>
  <c r="K116" i="1"/>
  <c r="N116" i="1"/>
  <c r="M114" i="1"/>
  <c r="L114" i="1"/>
  <c r="J114" i="1"/>
  <c r="I114" i="1"/>
  <c r="M140" i="1" l="1"/>
  <c r="L140" i="1"/>
  <c r="J140" i="1"/>
  <c r="I140" i="1"/>
  <c r="G140" i="1"/>
  <c r="E140" i="1"/>
  <c r="F140" i="1"/>
  <c r="M137" i="1" l="1"/>
  <c r="L137" i="1"/>
  <c r="J137" i="1"/>
  <c r="I137" i="1"/>
  <c r="G137" i="1"/>
  <c r="F137" i="1"/>
  <c r="E137" i="1"/>
  <c r="K19" i="1"/>
  <c r="N19" i="1"/>
  <c r="F19" i="1"/>
  <c r="G19" i="1"/>
  <c r="I19" i="1"/>
  <c r="J19" i="1"/>
  <c r="L19" i="1"/>
  <c r="M19" i="1"/>
  <c r="E25" i="1" l="1"/>
  <c r="E30" i="1" l="1"/>
</calcChain>
</file>

<file path=xl/sharedStrings.xml><?xml version="1.0" encoding="utf-8"?>
<sst xmlns="http://schemas.openxmlformats.org/spreadsheetml/2006/main" count="277" uniqueCount="176">
  <si>
    <t>в том числе:</t>
  </si>
  <si>
    <t>шт.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</si>
  <si>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</si>
  <si>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</si>
  <si>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</si>
  <si>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</si>
  <si>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</si>
  <si>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</si>
  <si>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</si>
  <si>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</si>
  <si>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</si>
  <si>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</si>
  <si>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</si>
  <si>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</si>
  <si>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</si>
  <si>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млн.тонн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</si>
  <si>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</si>
  <si>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</si>
  <si>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</si>
  <si>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</si>
  <si>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</si>
  <si>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</si>
  <si>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</si>
  <si>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</si>
  <si>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</si>
  <si>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</si>
  <si>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</si>
  <si>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</si>
  <si>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</si>
  <si>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</si>
  <si>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</si>
  <si>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</si>
  <si>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</si>
  <si>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</si>
  <si>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</si>
  <si>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</si>
  <si>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</si>
  <si>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</si>
  <si>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</si>
  <si>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</si>
  <si>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</si>
  <si>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</si>
  <si>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</si>
  <si>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</si>
  <si>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</si>
  <si>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</si>
  <si>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</si>
  <si>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</si>
  <si>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</si>
  <si>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</si>
  <si>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Аппаратура приемная телевизионная, в том числе видеомониторы и видеопроекторы</t>
  </si>
  <si>
    <t>тыс. 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</si>
  <si>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</si>
  <si>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</si>
  <si>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</si>
  <si>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</si>
  <si>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</si>
  <si>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</si>
  <si>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</si>
  <si>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</si>
  <si>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</si>
  <si>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</si>
  <si>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</si>
  <si>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</si>
  <si>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r>
      <t>Топливо печное бытовое</t>
    </r>
    <r>
      <rPr>
        <b/>
        <sz val="14"/>
        <color indexed="8"/>
        <rFont val="Times New Roman"/>
        <family val="1"/>
        <charset val="204"/>
      </rPr>
      <t xml:space="preserve">, </t>
    </r>
    <r>
      <rPr>
        <sz val="14"/>
        <color indexed="8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</si>
  <si>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</si>
  <si>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</si>
  <si>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</si>
  <si>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</si>
  <si>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</si>
  <si>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</si>
  <si>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</si>
  <si>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</si>
  <si>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</si>
  <si>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</si>
  <si>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</si>
  <si>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</si>
  <si>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</si>
  <si>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</si>
  <si>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</si>
  <si>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</si>
  <si>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</si>
  <si>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</si>
  <si>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</si>
  <si>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</si>
  <si>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</si>
  <si>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</si>
  <si>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</si>
  <si>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</si>
  <si>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</si>
  <si>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</si>
  <si>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</si>
  <si>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</si>
  <si>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</si>
  <si>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</si>
  <si>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</si>
  <si>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</si>
  <si>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</si>
  <si>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</si>
  <si>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</si>
  <si>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</si>
  <si>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</si>
  <si>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</si>
  <si>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</si>
  <si>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</si>
  <si>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</si>
  <si>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</si>
  <si>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</si>
  <si>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</si>
  <si>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</si>
  <si>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</si>
  <si>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</si>
  <si>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</si>
  <si>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</si>
  <si>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</si>
  <si>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</si>
  <si>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</si>
  <si>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</si>
  <si>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</si>
  <si>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</si>
  <si>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</si>
  <si>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</si>
  <si>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</si>
  <si>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</si>
  <si>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</si>
  <si>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</si>
  <si>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</si>
  <si>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</si>
  <si>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целевой</t>
  </si>
  <si>
    <t>вариант 3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</si>
  <si>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</si>
  <si>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</si>
  <si>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</si>
  <si>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</si>
  <si>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</si>
  <si>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</si>
  <si>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</si>
  <si>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</si>
  <si>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</si>
  <si>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</si>
  <si>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</si>
  <si>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</si>
  <si>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</si>
  <si>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</si>
  <si>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</si>
  <si>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</si>
  <si>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</si>
  <si>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</si>
  <si>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</si>
  <si>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</si>
  <si>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</si>
  <si>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</si>
  <si>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</si>
  <si>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</si>
  <si>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</si>
  <si>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</si>
  <si>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</si>
  <si>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</si>
  <si>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</si>
  <si>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</si>
  <si>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</si>
  <si>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</si>
  <si>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</si>
  <si>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</si>
  <si>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</si>
  <si>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</si>
  <si>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</si>
  <si>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</si>
  <si>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</si>
  <si>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</si>
  <si>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</si>
  <si>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</si>
  <si>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</si>
  <si>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Основные показатели, представляемые для разработки прогноза социально-экономического развития муниципального образования Рогнединский район</t>
  </si>
  <si>
    <t>Приложение 1 Форма 2п</t>
  </si>
  <si>
    <t>на среднесрочный период 2023 -2025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</si>
</sst>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#,##0.000"/>
  </numFmts>
  <fonts count="12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/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 shrinkToFit="1"/>
    </xf>
    <xf numFmtId="16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9" fillId="3" borderId="1" xfId="0" applyFont="1" applyFill="1" applyBorder="1" applyAlignment="1" applyProtection="1">
      <alignment horizontal="left" vertical="center" wrapText="1" shrinkToFit="1"/>
    </xf>
    <xf numFmtId="0" fontId="6" fillId="3" borderId="1" xfId="0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left" vertical="center" wrapText="1" shrinkToFit="1"/>
    </xf>
    <xf numFmtId="4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164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Continuous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0" xfId="0" applyNumberFormat="1" applyFont="1" applyAlignment="1">
      <alignment horizontal="center" vertical="center"/>
    </xf>
    <xf numFmtId="166" fontId="1" fillId="0" borderId="1" xfId="0" applyNumberFormat="1" applyFont="1" applyFill="1" applyBorder="1" applyAlignment="1" applyProtection="1">
      <alignment horizontal="centerContinuous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166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6" xfId="0" applyNumberFormat="1" applyFont="1" applyFill="1" applyBorder="1" applyAlignment="1" applyProtection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6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0" applyNumberFormat="1"/>
    <xf numFmtId="166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Fill="1" applyBorder="1" applyAlignment="1">
      <alignment horizontal="center" vertical="center" wrapText="1" shrinkToFit="1"/>
    </xf>
    <xf numFmtId="166" fontId="6" fillId="0" borderId="1" xfId="0" applyNumberFormat="1" applyFont="1" applyFill="1" applyBorder="1" applyAlignment="1">
      <alignment horizontal="center" vertical="center" wrapText="1" shrinkToFi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</xf>
    <xf numFmtId="166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48"/>
  <sheetViews>
    <sheetView tabSelected="1" view="pageBreakPreview" topLeftCell="A109" zoomScale="73" zoomScaleNormal="70" zoomScaleSheetLayoutView="73" workbookViewId="0">
      <selection activeCell="E126" sqref="E126"/>
    </sheetView>
  </sheetViews>
  <sheetFormatPr defaultRowHeight="12.75" x14ac:dyDescent="0.2"/>
  <cols>
    <col min="1" max="1" width="78.5703125" customWidth="1"/>
    <col min="2" max="2" width="41.28515625" customWidth="1"/>
    <col min="3" max="3" width="15.28515625" customWidth="1"/>
    <col min="4" max="4" width="14.7109375" customWidth="1"/>
    <col min="5" max="6" width="14.7109375" bestFit="1" customWidth="1"/>
    <col min="7" max="7" width="14.7109375" customWidth="1"/>
    <col min="8" max="8" width="14.7109375" style="71" bestFit="1" customWidth="1"/>
    <col min="9" max="9" width="14.7109375" bestFit="1" customWidth="1"/>
    <col min="10" max="10" width="14.7109375" customWidth="1"/>
    <col min="11" max="11" width="14.7109375" style="82" bestFit="1" customWidth="1"/>
    <col min="12" max="12" width="14.7109375" bestFit="1" customWidth="1"/>
    <col min="13" max="13" width="14.7109375" customWidth="1"/>
    <col min="14" max="14" width="14.7109375" style="82" bestFit="1" customWidth="1"/>
    <col min="15" max="15" width="79.28515625" customWidth="1"/>
  </cols>
  <sheetData>
    <row r="2" spans="1:14" ht="20.25" x14ac:dyDescent="0.2">
      <c r="A2" s="96" t="s">
        <v>174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ht="24.75" customHeight="1" x14ac:dyDescent="0.2">
      <c r="A3" s="97" t="s">
        <v>173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14" ht="25.5" customHeight="1" x14ac:dyDescent="0.2">
      <c r="A4" s="97" t="s">
        <v>175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14" ht="20.25" x14ac:dyDescent="0.2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7" spans="1:14" ht="18.75" x14ac:dyDescent="0.2">
      <c r="A7" s="98" t="s">
        <v>65</v>
      </c>
      <c r="B7" s="98" t="s">
        <v>66</v>
      </c>
      <c r="C7" s="1" t="s">
        <v>67</v>
      </c>
      <c r="D7" s="2" t="s">
        <v>67</v>
      </c>
      <c r="E7" s="2" t="s">
        <v>68</v>
      </c>
      <c r="F7" s="2" t="s">
        <v>69</v>
      </c>
      <c r="G7" s="2"/>
      <c r="H7" s="62"/>
      <c r="I7" s="2"/>
      <c r="J7" s="2"/>
      <c r="K7" s="74"/>
      <c r="L7" s="2"/>
      <c r="M7" s="2"/>
      <c r="N7" s="74"/>
    </row>
    <row r="8" spans="1:14" ht="18.75" x14ac:dyDescent="0.2">
      <c r="A8" s="98"/>
      <c r="B8" s="98"/>
      <c r="C8" s="99">
        <v>2020</v>
      </c>
      <c r="D8" s="99">
        <v>2021</v>
      </c>
      <c r="E8" s="106">
        <v>2022</v>
      </c>
      <c r="F8" s="103">
        <v>2023</v>
      </c>
      <c r="G8" s="104"/>
      <c r="H8" s="105"/>
      <c r="I8" s="103">
        <v>2024</v>
      </c>
      <c r="J8" s="104"/>
      <c r="K8" s="105"/>
      <c r="L8" s="103">
        <v>2025</v>
      </c>
      <c r="M8" s="104"/>
      <c r="N8" s="105"/>
    </row>
    <row r="9" spans="1:14" ht="37.5" x14ac:dyDescent="0.2">
      <c r="A9" s="98"/>
      <c r="B9" s="98"/>
      <c r="C9" s="100"/>
      <c r="D9" s="100"/>
      <c r="E9" s="107"/>
      <c r="F9" s="15" t="s">
        <v>130</v>
      </c>
      <c r="G9" s="15" t="s">
        <v>127</v>
      </c>
      <c r="H9" s="63" t="s">
        <v>128</v>
      </c>
      <c r="I9" s="15" t="s">
        <v>130</v>
      </c>
      <c r="J9" s="15" t="s">
        <v>127</v>
      </c>
      <c r="K9" s="75" t="s">
        <v>128</v>
      </c>
      <c r="L9" s="15" t="s">
        <v>130</v>
      </c>
      <c r="M9" s="15" t="s">
        <v>127</v>
      </c>
      <c r="N9" s="75" t="s">
        <v>128</v>
      </c>
    </row>
    <row r="10" spans="1:14" ht="18.75" x14ac:dyDescent="0.2">
      <c r="A10" s="98"/>
      <c r="B10" s="98"/>
      <c r="C10" s="101"/>
      <c r="D10" s="101"/>
      <c r="E10" s="108"/>
      <c r="F10" s="1" t="s">
        <v>70</v>
      </c>
      <c r="G10" s="14" t="s">
        <v>71</v>
      </c>
      <c r="H10" s="63" t="s">
        <v>129</v>
      </c>
      <c r="I10" s="14" t="s">
        <v>70</v>
      </c>
      <c r="J10" s="14" t="s">
        <v>71</v>
      </c>
      <c r="K10" s="75" t="s">
        <v>129</v>
      </c>
      <c r="L10" s="14" t="s">
        <v>70</v>
      </c>
      <c r="M10" s="14" t="s">
        <v>71</v>
      </c>
      <c r="N10" s="75" t="s">
        <v>129</v>
      </c>
    </row>
    <row r="11" spans="1:14" ht="18.75" x14ac:dyDescent="0.2">
      <c r="A11" s="16" t="s">
        <v>72</v>
      </c>
      <c r="B11" s="17"/>
      <c r="C11" s="17"/>
      <c r="D11" s="18"/>
      <c r="E11" s="18"/>
      <c r="F11" s="18"/>
      <c r="G11" s="18"/>
      <c r="H11" s="64"/>
      <c r="I11" s="18"/>
      <c r="J11" s="18"/>
      <c r="K11" s="76"/>
      <c r="L11" s="18"/>
      <c r="M11" s="18"/>
      <c r="N11" s="76"/>
    </row>
    <row r="12" spans="1:14" ht="18.75" x14ac:dyDescent="0.2">
      <c r="A12" s="12" t="s">
        <v>136</v>
      </c>
      <c r="B12" s="3" t="s">
        <v>73</v>
      </c>
      <c r="C12" s="11">
        <v>6.2770000000000001</v>
      </c>
      <c r="D12" s="11">
        <v>6.16</v>
      </c>
      <c r="E12" s="35">
        <v>6.1029999999999998</v>
      </c>
      <c r="F12" s="35">
        <v>6.0709999999999997</v>
      </c>
      <c r="G12" s="35">
        <v>6.0709999999999997</v>
      </c>
      <c r="H12" s="26">
        <v>0</v>
      </c>
      <c r="I12" s="11">
        <v>6.032</v>
      </c>
      <c r="J12" s="11">
        <v>6.032</v>
      </c>
      <c r="K12" s="30">
        <v>0</v>
      </c>
      <c r="L12" s="11">
        <v>6.04</v>
      </c>
      <c r="M12" s="11">
        <v>6.04</v>
      </c>
      <c r="N12" s="30">
        <v>0</v>
      </c>
    </row>
    <row r="13" spans="1:14" ht="18.75" x14ac:dyDescent="0.2">
      <c r="A13" s="12" t="s">
        <v>137</v>
      </c>
      <c r="B13" s="3" t="s">
        <v>73</v>
      </c>
      <c r="C13" s="11">
        <f>C12*54.3/100</f>
        <v>3.4084109999999996</v>
      </c>
      <c r="D13" s="11">
        <f>D12*54.2/100</f>
        <v>3.3387200000000004</v>
      </c>
      <c r="E13" s="35">
        <f>E12*54.1/100</f>
        <v>3.301723</v>
      </c>
      <c r="F13" s="35">
        <f t="shared" ref="F13:M13" si="0">F12*54.1/100</f>
        <v>3.284411</v>
      </c>
      <c r="G13" s="35">
        <f t="shared" si="0"/>
        <v>3.284411</v>
      </c>
      <c r="H13" s="41">
        <f t="shared" si="0"/>
        <v>0</v>
      </c>
      <c r="I13" s="35">
        <f t="shared" si="0"/>
        <v>3.2633120000000004</v>
      </c>
      <c r="J13" s="35">
        <f t="shared" si="0"/>
        <v>3.2633120000000004</v>
      </c>
      <c r="K13" s="37">
        <f t="shared" si="0"/>
        <v>0</v>
      </c>
      <c r="L13" s="35">
        <f t="shared" si="0"/>
        <v>3.2676400000000001</v>
      </c>
      <c r="M13" s="35">
        <f t="shared" si="0"/>
        <v>3.2676400000000001</v>
      </c>
      <c r="N13" s="30">
        <f t="shared" ref="N13" si="1">N12*54.3/100</f>
        <v>0</v>
      </c>
    </row>
    <row r="14" spans="1:14" ht="18.75" x14ac:dyDescent="0.2">
      <c r="A14" s="25" t="s">
        <v>138</v>
      </c>
      <c r="B14" s="3" t="s">
        <v>73</v>
      </c>
      <c r="C14" s="11">
        <f>C12*29/100</f>
        <v>1.8203300000000002</v>
      </c>
      <c r="D14" s="11">
        <f>D12*29.2/100</f>
        <v>1.7987199999999999</v>
      </c>
      <c r="E14" s="11">
        <f>E12*29.5/100</f>
        <v>1.8003849999999999</v>
      </c>
      <c r="F14" s="11">
        <v>1.802</v>
      </c>
      <c r="G14" s="11">
        <v>1.802</v>
      </c>
      <c r="H14" s="26">
        <f t="shared" ref="H14:K14" si="2">H12*29/100</f>
        <v>0</v>
      </c>
      <c r="I14" s="11">
        <f>I12*29.9/100</f>
        <v>1.8035679999999998</v>
      </c>
      <c r="J14" s="11">
        <v>1.804</v>
      </c>
      <c r="K14" s="30">
        <f t="shared" si="2"/>
        <v>0</v>
      </c>
      <c r="L14" s="11">
        <f>L12*30/100</f>
        <v>1.8119999999999998</v>
      </c>
      <c r="M14" s="11">
        <f>M12*30/100</f>
        <v>1.8119999999999998</v>
      </c>
      <c r="N14" s="30">
        <f>N12*30/100</f>
        <v>0</v>
      </c>
    </row>
    <row r="15" spans="1:14" ht="18.75" x14ac:dyDescent="0.2">
      <c r="A15" s="12" t="s">
        <v>75</v>
      </c>
      <c r="B15" s="3" t="s">
        <v>76</v>
      </c>
      <c r="C15" s="30">
        <v>71.8</v>
      </c>
      <c r="D15" s="30">
        <v>71.900000000000006</v>
      </c>
      <c r="E15" s="37">
        <v>72</v>
      </c>
      <c r="F15" s="37">
        <v>72.5</v>
      </c>
      <c r="G15" s="30">
        <v>72.5</v>
      </c>
      <c r="H15" s="26">
        <v>0</v>
      </c>
      <c r="I15" s="30">
        <v>72.8</v>
      </c>
      <c r="J15" s="30">
        <v>72.8</v>
      </c>
      <c r="K15" s="30">
        <v>0</v>
      </c>
      <c r="L15" s="30">
        <v>73</v>
      </c>
      <c r="M15" s="30">
        <v>73</v>
      </c>
      <c r="N15" s="30">
        <v>0</v>
      </c>
    </row>
    <row r="16" spans="1:14" s="38" customFormat="1" ht="37.5" x14ac:dyDescent="0.2">
      <c r="A16" s="25" t="s">
        <v>77</v>
      </c>
      <c r="B16" s="36" t="s">
        <v>78</v>
      </c>
      <c r="C16" s="37">
        <v>7</v>
      </c>
      <c r="D16" s="37">
        <v>6.3</v>
      </c>
      <c r="E16" s="37">
        <v>6.4</v>
      </c>
      <c r="F16" s="37">
        <v>6.5</v>
      </c>
      <c r="G16" s="37">
        <v>6.5</v>
      </c>
      <c r="H16" s="41">
        <v>0</v>
      </c>
      <c r="I16" s="37">
        <v>6.6</v>
      </c>
      <c r="J16" s="37">
        <v>6.6</v>
      </c>
      <c r="K16" s="37">
        <v>0</v>
      </c>
      <c r="L16" s="37">
        <v>6.7</v>
      </c>
      <c r="M16" s="37">
        <v>6.7</v>
      </c>
      <c r="N16" s="37">
        <v>0</v>
      </c>
    </row>
    <row r="17" spans="1:14" s="38" customFormat="1" ht="18.75" x14ac:dyDescent="0.2">
      <c r="A17" s="25" t="s">
        <v>139</v>
      </c>
      <c r="B17" s="36" t="s">
        <v>140</v>
      </c>
      <c r="C17" s="35">
        <v>0.85</v>
      </c>
      <c r="D17" s="35">
        <v>0.82399999999999995</v>
      </c>
      <c r="E17" s="85">
        <v>0.82</v>
      </c>
      <c r="F17" s="39">
        <v>0.8</v>
      </c>
      <c r="G17" s="39">
        <v>0.81</v>
      </c>
      <c r="H17" s="41">
        <v>0</v>
      </c>
      <c r="I17" s="39">
        <v>0.8</v>
      </c>
      <c r="J17" s="39">
        <v>0.81</v>
      </c>
      <c r="K17" s="37">
        <v>0</v>
      </c>
      <c r="L17" s="39">
        <v>0.8</v>
      </c>
      <c r="M17" s="39">
        <v>0.81</v>
      </c>
      <c r="N17" s="37">
        <v>0</v>
      </c>
    </row>
    <row r="18" spans="1:14" ht="37.5" x14ac:dyDescent="0.2">
      <c r="A18" s="12" t="s">
        <v>79</v>
      </c>
      <c r="B18" s="3" t="s">
        <v>80</v>
      </c>
      <c r="C18" s="37">
        <v>16</v>
      </c>
      <c r="D18" s="37">
        <v>21.5</v>
      </c>
      <c r="E18" s="37">
        <v>20.7</v>
      </c>
      <c r="F18" s="37">
        <v>20.5</v>
      </c>
      <c r="G18" s="37">
        <v>20.5</v>
      </c>
      <c r="H18" s="41">
        <v>0</v>
      </c>
      <c r="I18" s="37">
        <v>20.3</v>
      </c>
      <c r="J18" s="37">
        <v>20.3</v>
      </c>
      <c r="K18" s="37">
        <v>0</v>
      </c>
      <c r="L18" s="37">
        <v>20</v>
      </c>
      <c r="M18" s="37">
        <v>20</v>
      </c>
      <c r="N18" s="37">
        <v>0</v>
      </c>
    </row>
    <row r="19" spans="1:14" ht="18.75" x14ac:dyDescent="0.2">
      <c r="A19" s="12" t="s">
        <v>119</v>
      </c>
      <c r="B19" s="3" t="s">
        <v>81</v>
      </c>
      <c r="C19" s="27">
        <f>C16-C18</f>
        <v>-9</v>
      </c>
      <c r="D19" s="27">
        <f>D16-D18</f>
        <v>-15.2</v>
      </c>
      <c r="E19" s="27">
        <f>E16-E18</f>
        <v>-14.299999999999999</v>
      </c>
      <c r="F19" s="40">
        <f t="shared" ref="F19:N19" si="3">F16-F18</f>
        <v>-14</v>
      </c>
      <c r="G19" s="40">
        <f t="shared" si="3"/>
        <v>-14</v>
      </c>
      <c r="H19" s="66">
        <v>0</v>
      </c>
      <c r="I19" s="40">
        <f t="shared" si="3"/>
        <v>-13.700000000000001</v>
      </c>
      <c r="J19" s="40">
        <f t="shared" si="3"/>
        <v>-13.700000000000001</v>
      </c>
      <c r="K19" s="40">
        <f t="shared" si="3"/>
        <v>0</v>
      </c>
      <c r="L19" s="40">
        <f t="shared" si="3"/>
        <v>-13.3</v>
      </c>
      <c r="M19" s="40">
        <f t="shared" si="3"/>
        <v>-13.3</v>
      </c>
      <c r="N19" s="40">
        <f t="shared" si="3"/>
        <v>0</v>
      </c>
    </row>
    <row r="20" spans="1:14" ht="18.75" x14ac:dyDescent="0.2">
      <c r="A20" s="12" t="s">
        <v>85</v>
      </c>
      <c r="B20" s="3" t="s">
        <v>109</v>
      </c>
      <c r="C20" s="30">
        <v>261</v>
      </c>
      <c r="D20" s="37">
        <v>199</v>
      </c>
      <c r="E20" s="37">
        <v>197</v>
      </c>
      <c r="F20" s="37">
        <v>217</v>
      </c>
      <c r="G20" s="37">
        <v>217</v>
      </c>
      <c r="H20" s="41">
        <v>0</v>
      </c>
      <c r="I20" s="37">
        <v>210</v>
      </c>
      <c r="J20" s="37">
        <v>210</v>
      </c>
      <c r="K20" s="37">
        <v>0</v>
      </c>
      <c r="L20" s="37">
        <v>200</v>
      </c>
      <c r="M20" s="37">
        <v>200</v>
      </c>
      <c r="N20" s="37">
        <v>0</v>
      </c>
    </row>
    <row r="21" spans="1:14" ht="18.75" x14ac:dyDescent="0.2">
      <c r="A21" s="12" t="s">
        <v>87</v>
      </c>
      <c r="B21" s="3" t="s">
        <v>109</v>
      </c>
      <c r="C21" s="30">
        <v>244</v>
      </c>
      <c r="D21" s="37">
        <v>221</v>
      </c>
      <c r="E21" s="37">
        <v>218</v>
      </c>
      <c r="F21" s="37">
        <v>236</v>
      </c>
      <c r="G21" s="37">
        <v>236</v>
      </c>
      <c r="H21" s="41">
        <v>0</v>
      </c>
      <c r="I21" s="37">
        <v>227</v>
      </c>
      <c r="J21" s="37">
        <v>227</v>
      </c>
      <c r="K21" s="37">
        <v>0</v>
      </c>
      <c r="L21" s="37">
        <v>213</v>
      </c>
      <c r="M21" s="37">
        <v>213</v>
      </c>
      <c r="N21" s="37">
        <v>0</v>
      </c>
    </row>
    <row r="22" spans="1:14" ht="18.75" x14ac:dyDescent="0.2">
      <c r="A22" s="12" t="s">
        <v>141</v>
      </c>
      <c r="B22" s="3" t="s">
        <v>109</v>
      </c>
      <c r="C22" s="27">
        <f>C20-C21</f>
        <v>17</v>
      </c>
      <c r="D22" s="27">
        <f>D20-D21</f>
        <v>-22</v>
      </c>
      <c r="E22" s="36">
        <f t="shared" ref="E22:N22" si="4">E20-E21</f>
        <v>-21</v>
      </c>
      <c r="F22" s="3">
        <f t="shared" si="4"/>
        <v>-19</v>
      </c>
      <c r="G22" s="3">
        <f t="shared" si="4"/>
        <v>-19</v>
      </c>
      <c r="H22" s="65">
        <f t="shared" si="4"/>
        <v>0</v>
      </c>
      <c r="I22" s="3">
        <f t="shared" si="4"/>
        <v>-17</v>
      </c>
      <c r="J22" s="3">
        <f t="shared" si="4"/>
        <v>-17</v>
      </c>
      <c r="K22" s="27">
        <f t="shared" si="4"/>
        <v>0</v>
      </c>
      <c r="L22" s="3">
        <f t="shared" si="4"/>
        <v>-13</v>
      </c>
      <c r="M22" s="3">
        <f t="shared" si="4"/>
        <v>-13</v>
      </c>
      <c r="N22" s="27">
        <f t="shared" si="4"/>
        <v>0</v>
      </c>
    </row>
    <row r="23" spans="1:14" ht="18.75" x14ac:dyDescent="0.2">
      <c r="A23" s="16" t="s">
        <v>88</v>
      </c>
      <c r="B23" s="17"/>
      <c r="C23" s="18"/>
      <c r="D23" s="18"/>
      <c r="E23" s="18"/>
      <c r="F23" s="18"/>
      <c r="G23" s="18"/>
      <c r="H23" s="64"/>
      <c r="I23" s="18"/>
      <c r="J23" s="18"/>
      <c r="K23" s="76"/>
      <c r="L23" s="18"/>
      <c r="M23" s="18"/>
      <c r="N23" s="76"/>
    </row>
    <row r="24" spans="1:14" ht="56.25" x14ac:dyDescent="0.2">
      <c r="A24" s="12" t="s">
        <v>89</v>
      </c>
      <c r="B24" s="3" t="s">
        <v>90</v>
      </c>
      <c r="C24" s="27">
        <f>C27+C29+C31+C33</f>
        <v>34062.1</v>
      </c>
      <c r="D24" s="27">
        <f>D27+D29+D31+D33</f>
        <v>34316</v>
      </c>
      <c r="E24" s="40">
        <f t="shared" ref="E24:G24" si="5">E27+E29+E31+E31+E33</f>
        <v>34888</v>
      </c>
      <c r="F24" s="40">
        <f t="shared" si="5"/>
        <v>35200</v>
      </c>
      <c r="G24" s="40">
        <f t="shared" si="5"/>
        <v>35635</v>
      </c>
      <c r="H24" s="66">
        <v>0</v>
      </c>
      <c r="I24" s="40">
        <f>I27+I29+I31+I33</f>
        <v>36290</v>
      </c>
      <c r="J24" s="40">
        <f t="shared" ref="J24:N24" si="6">J27+J29+J31+J33</f>
        <v>37056</v>
      </c>
      <c r="K24" s="40">
        <f t="shared" si="6"/>
        <v>0</v>
      </c>
      <c r="L24" s="40">
        <f t="shared" si="6"/>
        <v>37892</v>
      </c>
      <c r="M24" s="40">
        <f t="shared" si="6"/>
        <v>38930</v>
      </c>
      <c r="N24" s="40">
        <f t="shared" si="6"/>
        <v>0</v>
      </c>
    </row>
    <row r="25" spans="1:14" ht="18.75" x14ac:dyDescent="0.2">
      <c r="A25" s="12"/>
      <c r="B25" s="3" t="s">
        <v>91</v>
      </c>
      <c r="C25" s="30">
        <v>107.3</v>
      </c>
      <c r="D25" s="30">
        <f>D24/C24*100</f>
        <v>100.74540324877211</v>
      </c>
      <c r="E25" s="37">
        <f>E24/D24*100</f>
        <v>101.66686093950344</v>
      </c>
      <c r="F25" s="37">
        <f>F24/E24*100</f>
        <v>100.89429030038981</v>
      </c>
      <c r="G25" s="37">
        <f>G24/F24*100</f>
        <v>101.23579545454547</v>
      </c>
      <c r="H25" s="41">
        <v>0</v>
      </c>
      <c r="I25" s="37">
        <f>I24/F24*100</f>
        <v>103.09659090909091</v>
      </c>
      <c r="J25" s="37">
        <f>J24/G24*100</f>
        <v>103.98765258874703</v>
      </c>
      <c r="K25" s="37">
        <v>0</v>
      </c>
      <c r="L25" s="37">
        <f>L24/I24*100</f>
        <v>104.4144392394599</v>
      </c>
      <c r="M25" s="37">
        <f>M24/J24*100</f>
        <v>105.05721070811744</v>
      </c>
      <c r="N25" s="37">
        <v>0</v>
      </c>
    </row>
    <row r="26" spans="1:14" ht="18.75" x14ac:dyDescent="0.2">
      <c r="A26" s="12" t="s">
        <v>0</v>
      </c>
      <c r="B26" s="3"/>
      <c r="C26" s="26"/>
      <c r="D26" s="26"/>
      <c r="E26" s="39"/>
      <c r="F26" s="39"/>
      <c r="G26" s="39"/>
      <c r="H26" s="41"/>
      <c r="I26" s="39"/>
      <c r="J26" s="39"/>
      <c r="K26" s="37"/>
      <c r="L26" s="39"/>
      <c r="M26" s="39"/>
      <c r="N26" s="37"/>
    </row>
    <row r="27" spans="1:14" ht="56.25" x14ac:dyDescent="0.2">
      <c r="A27" s="12" t="s">
        <v>131</v>
      </c>
      <c r="B27" s="3" t="s">
        <v>90</v>
      </c>
      <c r="C27" s="26">
        <v>0</v>
      </c>
      <c r="D27" s="26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37">
        <v>0</v>
      </c>
      <c r="L27" s="41">
        <v>0</v>
      </c>
      <c r="M27" s="41">
        <v>0</v>
      </c>
      <c r="N27" s="37">
        <v>0</v>
      </c>
    </row>
    <row r="28" spans="1:14" ht="19.5" customHeight="1" x14ac:dyDescent="0.2">
      <c r="A28" s="12"/>
      <c r="B28" s="3" t="s">
        <v>91</v>
      </c>
      <c r="C28" s="26">
        <v>0</v>
      </c>
      <c r="D28" s="26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37">
        <v>0</v>
      </c>
      <c r="L28" s="41">
        <v>0</v>
      </c>
      <c r="M28" s="41">
        <v>0</v>
      </c>
      <c r="N28" s="37">
        <v>0</v>
      </c>
    </row>
    <row r="29" spans="1:14" ht="56.25" x14ac:dyDescent="0.2">
      <c r="A29" s="12" t="s">
        <v>132</v>
      </c>
      <c r="B29" s="3" t="s">
        <v>90</v>
      </c>
      <c r="C29" s="26">
        <v>28592</v>
      </c>
      <c r="D29" s="26">
        <v>29065</v>
      </c>
      <c r="E29" s="39">
        <v>29505</v>
      </c>
      <c r="F29" s="39">
        <v>29600</v>
      </c>
      <c r="G29" s="39">
        <v>30000</v>
      </c>
      <c r="H29" s="41">
        <v>0</v>
      </c>
      <c r="I29" s="39">
        <v>30540</v>
      </c>
      <c r="J29" s="39">
        <v>31156</v>
      </c>
      <c r="K29" s="37">
        <v>0</v>
      </c>
      <c r="L29" s="39">
        <v>31850</v>
      </c>
      <c r="M29" s="39">
        <v>32700</v>
      </c>
      <c r="N29" s="37">
        <v>0</v>
      </c>
    </row>
    <row r="30" spans="1:14" ht="18.75" x14ac:dyDescent="0.2">
      <c r="A30" s="12"/>
      <c r="B30" s="3" t="s">
        <v>74</v>
      </c>
      <c r="C30" s="30">
        <v>114.8</v>
      </c>
      <c r="D30" s="30">
        <f>D29/C29*100</f>
        <v>101.65430889759372</v>
      </c>
      <c r="E30" s="37">
        <f t="shared" ref="E30:F30" si="7">E29/D29*100</f>
        <v>101.51384827111647</v>
      </c>
      <c r="F30" s="37">
        <f t="shared" si="7"/>
        <v>100.32197932553804</v>
      </c>
      <c r="G30" s="37">
        <f>G29/E29*100</f>
        <v>101.67768174885612</v>
      </c>
      <c r="H30" s="41">
        <v>0</v>
      </c>
      <c r="I30" s="37">
        <f>I29/F29*100</f>
        <v>103.17567567567568</v>
      </c>
      <c r="J30" s="37">
        <f>J29/G29*100</f>
        <v>103.85333333333332</v>
      </c>
      <c r="K30" s="37">
        <v>0</v>
      </c>
      <c r="L30" s="37">
        <f>L29/I29*100</f>
        <v>104.28945645055666</v>
      </c>
      <c r="M30" s="37">
        <f>M29/J29*100</f>
        <v>104.95570676595199</v>
      </c>
      <c r="N30" s="37">
        <v>0</v>
      </c>
    </row>
    <row r="31" spans="1:14" ht="75" x14ac:dyDescent="0.2">
      <c r="A31" s="12" t="s">
        <v>133</v>
      </c>
      <c r="B31" s="3" t="s">
        <v>90</v>
      </c>
      <c r="C31" s="26">
        <v>0</v>
      </c>
      <c r="D31" s="26">
        <v>0</v>
      </c>
      <c r="E31" s="41"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37">
        <v>0</v>
      </c>
      <c r="L31" s="41">
        <v>0</v>
      </c>
      <c r="M31" s="41">
        <v>0</v>
      </c>
      <c r="N31" s="37">
        <v>0</v>
      </c>
    </row>
    <row r="32" spans="1:14" ht="18.75" x14ac:dyDescent="0.2">
      <c r="A32" s="12"/>
      <c r="B32" s="3" t="s">
        <v>74</v>
      </c>
      <c r="C32" s="26">
        <v>0</v>
      </c>
      <c r="D32" s="26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37">
        <v>0</v>
      </c>
      <c r="L32" s="41">
        <v>0</v>
      </c>
      <c r="M32" s="41">
        <v>0</v>
      </c>
      <c r="N32" s="37">
        <v>0</v>
      </c>
    </row>
    <row r="33" spans="1:14" ht="75" x14ac:dyDescent="0.2">
      <c r="A33" s="12" t="s">
        <v>134</v>
      </c>
      <c r="B33" s="3" t="s">
        <v>90</v>
      </c>
      <c r="C33" s="26">
        <v>5470.1</v>
      </c>
      <c r="D33" s="26">
        <v>5251</v>
      </c>
      <c r="E33" s="39">
        <v>5383</v>
      </c>
      <c r="F33" s="39">
        <v>5600</v>
      </c>
      <c r="G33" s="39">
        <v>5635</v>
      </c>
      <c r="H33" s="41">
        <v>0</v>
      </c>
      <c r="I33" s="39">
        <v>5750</v>
      </c>
      <c r="J33" s="39">
        <v>5900</v>
      </c>
      <c r="K33" s="37">
        <v>0</v>
      </c>
      <c r="L33" s="39">
        <v>6042</v>
      </c>
      <c r="M33" s="39">
        <v>6230</v>
      </c>
      <c r="N33" s="37">
        <v>0</v>
      </c>
    </row>
    <row r="34" spans="1:14" ht="18.75" x14ac:dyDescent="0.2">
      <c r="A34" s="12"/>
      <c r="B34" s="3" t="s">
        <v>74</v>
      </c>
      <c r="C34" s="30">
        <v>79.900000000000006</v>
      </c>
      <c r="D34" s="30">
        <f>D33/C33*100</f>
        <v>95.994588764373589</v>
      </c>
      <c r="E34" s="30">
        <f t="shared" ref="E34:F34" si="8">E33/D33*100</f>
        <v>102.51380689392498</v>
      </c>
      <c r="F34" s="30">
        <f t="shared" si="8"/>
        <v>104.03120936280885</v>
      </c>
      <c r="G34" s="30">
        <f>G33/E33*100</f>
        <v>104.68140442132641</v>
      </c>
      <c r="H34" s="26">
        <v>0</v>
      </c>
      <c r="I34" s="30">
        <f>I33/F33*100</f>
        <v>102.67857142857142</v>
      </c>
      <c r="J34" s="30">
        <f>J33/G33*100</f>
        <v>104.70275066548358</v>
      </c>
      <c r="K34" s="30">
        <v>0</v>
      </c>
      <c r="L34" s="30">
        <f>L33/I33*100</f>
        <v>105.07826086956523</v>
      </c>
      <c r="M34" s="30">
        <f>M33/J33*100</f>
        <v>105.59322033898304</v>
      </c>
      <c r="N34" s="30">
        <v>0</v>
      </c>
    </row>
    <row r="35" spans="1:14" ht="18.75" x14ac:dyDescent="0.2">
      <c r="A35" s="22" t="s">
        <v>94</v>
      </c>
      <c r="B35" s="23"/>
      <c r="C35" s="24"/>
      <c r="D35" s="24"/>
      <c r="E35" s="24"/>
      <c r="F35" s="24"/>
      <c r="G35" s="24"/>
      <c r="H35" s="67"/>
      <c r="I35" s="24"/>
      <c r="J35" s="24"/>
      <c r="K35" s="77"/>
      <c r="L35" s="24"/>
      <c r="M35" s="24"/>
      <c r="N35" s="77"/>
    </row>
    <row r="36" spans="1:14" ht="37.5" x14ac:dyDescent="0.2">
      <c r="A36" s="13" t="s">
        <v>93</v>
      </c>
      <c r="B36" s="7" t="s">
        <v>90</v>
      </c>
      <c r="C36" s="45">
        <f t="shared" ref="C36" si="9">C40+C42</f>
        <v>916200</v>
      </c>
      <c r="D36" s="45">
        <f t="shared" ref="D36:N36" si="10">D40+D42</f>
        <v>1243835</v>
      </c>
      <c r="E36" s="45">
        <f t="shared" si="10"/>
        <v>1268925.52</v>
      </c>
      <c r="F36" s="87">
        <f t="shared" si="10"/>
        <v>1274055</v>
      </c>
      <c r="G36" s="45">
        <f t="shared" si="10"/>
        <v>1277320</v>
      </c>
      <c r="H36" s="88">
        <f t="shared" si="10"/>
        <v>0</v>
      </c>
      <c r="I36" s="87">
        <f t="shared" si="10"/>
        <v>1280616</v>
      </c>
      <c r="J36" s="87">
        <f t="shared" si="10"/>
        <v>1284315</v>
      </c>
      <c r="K36" s="89">
        <f t="shared" si="10"/>
        <v>0</v>
      </c>
      <c r="L36" s="45">
        <f t="shared" si="10"/>
        <v>1283800</v>
      </c>
      <c r="M36" s="45">
        <f t="shared" si="10"/>
        <v>1286910</v>
      </c>
      <c r="N36" s="89">
        <f t="shared" si="10"/>
        <v>0</v>
      </c>
    </row>
    <row r="37" spans="1:14" ht="37.5" x14ac:dyDescent="0.2">
      <c r="A37" s="12"/>
      <c r="B37" s="3" t="s">
        <v>92</v>
      </c>
      <c r="C37" s="37">
        <v>81.400000000000006</v>
      </c>
      <c r="D37" s="37">
        <v>111.3</v>
      </c>
      <c r="E37" s="37">
        <f>E36/D36/D38*10000</f>
        <v>84.521284492931912</v>
      </c>
      <c r="F37" s="37">
        <f>F36/E36/F38*10000</f>
        <v>91.777182877052169</v>
      </c>
      <c r="G37" s="37">
        <f>G36/E36/G38*10000</f>
        <v>91.677178846327038</v>
      </c>
      <c r="H37" s="41">
        <v>0</v>
      </c>
      <c r="I37" s="37">
        <f>I36/F36/I38*10000</f>
        <v>91.21140645996465</v>
      </c>
      <c r="J37" s="37">
        <f>J36/G36/J38*10000</f>
        <v>91.406937252144388</v>
      </c>
      <c r="K37" s="37">
        <v>0</v>
      </c>
      <c r="L37" s="37">
        <f>L36/I36/L38*10000</f>
        <v>90.969719007845441</v>
      </c>
      <c r="M37" s="37">
        <f>M36/J36/M38*10000</f>
        <v>90.927453025956126</v>
      </c>
      <c r="N37" s="37">
        <v>0</v>
      </c>
    </row>
    <row r="38" spans="1:14" ht="18.75" x14ac:dyDescent="0.2">
      <c r="A38" s="12" t="s">
        <v>151</v>
      </c>
      <c r="B38" s="3" t="s">
        <v>152</v>
      </c>
      <c r="C38" s="41">
        <v>103.8</v>
      </c>
      <c r="D38" s="41">
        <v>120.7</v>
      </c>
      <c r="E38" s="41">
        <v>116</v>
      </c>
      <c r="F38" s="41">
        <v>109.4</v>
      </c>
      <c r="G38" s="41">
        <v>109.8</v>
      </c>
      <c r="H38" s="41"/>
      <c r="I38" s="41">
        <v>110.2</v>
      </c>
      <c r="J38" s="41">
        <v>110</v>
      </c>
      <c r="K38" s="37">
        <v>0</v>
      </c>
      <c r="L38" s="41">
        <v>110.2</v>
      </c>
      <c r="M38" s="41">
        <v>110.2</v>
      </c>
      <c r="N38" s="37">
        <v>0</v>
      </c>
    </row>
    <row r="39" spans="1:14" ht="18.75" x14ac:dyDescent="0.2">
      <c r="A39" s="12" t="s">
        <v>0</v>
      </c>
      <c r="B39" s="3"/>
      <c r="C39" s="39"/>
      <c r="D39" s="39"/>
      <c r="E39" s="39"/>
      <c r="F39" s="39"/>
      <c r="G39" s="39"/>
      <c r="H39" s="41"/>
      <c r="I39" s="39"/>
      <c r="J39" s="39"/>
      <c r="K39" s="37"/>
      <c r="L39" s="39"/>
      <c r="M39" s="39"/>
      <c r="N39" s="37"/>
    </row>
    <row r="40" spans="1:14" ht="37.5" x14ac:dyDescent="0.2">
      <c r="A40" s="12" t="s">
        <v>146</v>
      </c>
      <c r="B40" s="3" t="s">
        <v>90</v>
      </c>
      <c r="C40" s="44">
        <v>390100</v>
      </c>
      <c r="D40" s="44">
        <v>719485</v>
      </c>
      <c r="E40" s="44">
        <f>D40*103.2/100</f>
        <v>742508.52</v>
      </c>
      <c r="F40" s="44">
        <v>745412</v>
      </c>
      <c r="G40" s="44">
        <v>747210</v>
      </c>
      <c r="H40" s="41">
        <v>0</v>
      </c>
      <c r="I40" s="44">
        <v>748200</v>
      </c>
      <c r="J40" s="44">
        <v>749100</v>
      </c>
      <c r="K40" s="37">
        <v>0</v>
      </c>
      <c r="L40" s="44">
        <v>749300</v>
      </c>
      <c r="M40" s="44">
        <v>750500</v>
      </c>
      <c r="N40" s="37">
        <v>0</v>
      </c>
    </row>
    <row r="41" spans="1:14" ht="37.5" x14ac:dyDescent="0.2">
      <c r="A41" s="12" t="s">
        <v>145</v>
      </c>
      <c r="B41" s="3" t="s">
        <v>92</v>
      </c>
      <c r="C41" s="37">
        <v>63.1</v>
      </c>
      <c r="D41" s="37">
        <v>130</v>
      </c>
      <c r="E41" s="37">
        <f>E40/D40/D38*10000</f>
        <v>85.501242750621373</v>
      </c>
      <c r="F41" s="37">
        <f>F40/E40/F38*10000</f>
        <v>91.76511571334089</v>
      </c>
      <c r="G41" s="37">
        <f>G40/E40/G38*10000</f>
        <v>91.651355823238262</v>
      </c>
      <c r="H41" s="41">
        <v>0</v>
      </c>
      <c r="I41" s="37">
        <f>I40/F40/I38*10000</f>
        <v>91.083503944268756</v>
      </c>
      <c r="J41" s="37">
        <f>J40/G40/J38*10000</f>
        <v>91.139037218452643</v>
      </c>
      <c r="K41" s="37">
        <v>0</v>
      </c>
      <c r="L41" s="37">
        <f>L40/I40/L38*10000</f>
        <v>90.87751317014434</v>
      </c>
      <c r="M41" s="37">
        <f>M40/J40/M38*10000</f>
        <v>90.913694134110344</v>
      </c>
      <c r="N41" s="37">
        <v>0</v>
      </c>
    </row>
    <row r="42" spans="1:14" ht="37.5" x14ac:dyDescent="0.2">
      <c r="A42" s="12" t="s">
        <v>147</v>
      </c>
      <c r="B42" s="3" t="s">
        <v>90</v>
      </c>
      <c r="C42" s="41">
        <v>526100</v>
      </c>
      <c r="D42" s="41">
        <v>524350</v>
      </c>
      <c r="E42" s="41">
        <v>526417</v>
      </c>
      <c r="F42" s="41">
        <v>528643</v>
      </c>
      <c r="G42" s="41">
        <v>530110</v>
      </c>
      <c r="H42" s="41">
        <v>0</v>
      </c>
      <c r="I42" s="41">
        <v>532416</v>
      </c>
      <c r="J42" s="41">
        <v>535215</v>
      </c>
      <c r="K42" s="37">
        <v>0</v>
      </c>
      <c r="L42" s="41">
        <v>534500</v>
      </c>
      <c r="M42" s="41">
        <v>536410</v>
      </c>
      <c r="N42" s="37">
        <v>0</v>
      </c>
    </row>
    <row r="43" spans="1:14" ht="37.5" x14ac:dyDescent="0.2">
      <c r="A43" s="12" t="s">
        <v>148</v>
      </c>
      <c r="B43" s="3" t="s">
        <v>92</v>
      </c>
      <c r="C43" s="37">
        <v>99.8</v>
      </c>
      <c r="D43" s="37">
        <v>97.5</v>
      </c>
      <c r="E43" s="37">
        <f>E42/D42/D38*10000</f>
        <v>83.176638231782448</v>
      </c>
      <c r="F43" s="37">
        <f>F42/E42/F38*10000</f>
        <v>91.794203550525594</v>
      </c>
      <c r="G43" s="37">
        <f>G42/E42/G38*10000</f>
        <v>91.713602089982942</v>
      </c>
      <c r="H43" s="41">
        <v>0</v>
      </c>
      <c r="I43" s="37">
        <f>I42/F42/I38*10000</f>
        <v>91.391755145239813</v>
      </c>
      <c r="J43" s="37">
        <f>J42/G42/J38*10000</f>
        <v>91.784552434228914</v>
      </c>
      <c r="K43" s="37">
        <v>0</v>
      </c>
      <c r="L43" s="37">
        <f>L42/I42/L38*10000</f>
        <v>91.099295143363449</v>
      </c>
      <c r="M43" s="37">
        <f>M42/J42/M38*10000</f>
        <v>90.946710307388216</v>
      </c>
      <c r="N43" s="37">
        <v>0</v>
      </c>
    </row>
    <row r="44" spans="1:14" ht="18.75" x14ac:dyDescent="0.2">
      <c r="A44" s="22" t="s">
        <v>160</v>
      </c>
      <c r="B44" s="23"/>
      <c r="C44" s="24"/>
      <c r="D44" s="24"/>
      <c r="E44" s="24"/>
      <c r="F44" s="24"/>
      <c r="G44" s="24"/>
      <c r="H44" s="67"/>
      <c r="I44" s="24"/>
      <c r="J44" s="24"/>
      <c r="K44" s="77"/>
      <c r="L44" s="24"/>
      <c r="M44" s="24"/>
      <c r="N44" s="77"/>
    </row>
    <row r="45" spans="1:14" ht="37.5" x14ac:dyDescent="0.2">
      <c r="A45" s="12" t="s">
        <v>53</v>
      </c>
      <c r="B45" s="7" t="s">
        <v>122</v>
      </c>
      <c r="C45" s="4">
        <v>1878</v>
      </c>
      <c r="D45" s="4">
        <v>1953</v>
      </c>
      <c r="E45" s="4">
        <v>2025</v>
      </c>
      <c r="F45" s="4">
        <v>2120</v>
      </c>
      <c r="G45" s="4">
        <v>2130</v>
      </c>
      <c r="H45" s="26">
        <v>0</v>
      </c>
      <c r="I45" s="4">
        <v>2230</v>
      </c>
      <c r="J45" s="4">
        <v>2250</v>
      </c>
      <c r="K45" s="30">
        <v>0</v>
      </c>
      <c r="L45" s="4">
        <v>2370</v>
      </c>
      <c r="M45" s="4">
        <v>2400</v>
      </c>
      <c r="N45" s="30">
        <v>0</v>
      </c>
    </row>
    <row r="46" spans="1:14" ht="37.5" x14ac:dyDescent="0.2">
      <c r="A46" s="12" t="s">
        <v>54</v>
      </c>
      <c r="B46" s="3" t="s">
        <v>55</v>
      </c>
      <c r="C46" s="4">
        <v>60.45</v>
      </c>
      <c r="D46" s="4">
        <f>D45/C45/D47*10000</f>
        <v>100.18652237345103</v>
      </c>
      <c r="E46" s="4">
        <f t="shared" ref="E46:F46" si="11">E45/D45/E47*10000</f>
        <v>100.08362542924755</v>
      </c>
      <c r="F46" s="4">
        <f t="shared" si="11"/>
        <v>100.47155280680552</v>
      </c>
      <c r="G46" s="4">
        <f>G45/E45/G47*10000</f>
        <v>100.94547522570555</v>
      </c>
      <c r="H46" s="26">
        <v>0</v>
      </c>
      <c r="I46" s="4">
        <f>I45/F45/I47*10000</f>
        <v>100.75543989011781</v>
      </c>
      <c r="J46" s="4">
        <f>J45/G45/J47*10000</f>
        <v>101.18180346446493</v>
      </c>
      <c r="K46" s="30">
        <v>0</v>
      </c>
      <c r="L46" s="4">
        <f>L45/I45/L47*10000</f>
        <v>101.70146115390392</v>
      </c>
      <c r="M46" s="4">
        <f>M45/J45/M47*10000</f>
        <v>102.07336523125997</v>
      </c>
      <c r="N46" s="30">
        <v>0</v>
      </c>
    </row>
    <row r="47" spans="1:14" ht="18.75" x14ac:dyDescent="0.2">
      <c r="A47" s="12" t="s">
        <v>151</v>
      </c>
      <c r="B47" s="3" t="s">
        <v>152</v>
      </c>
      <c r="C47" s="4">
        <v>105.7</v>
      </c>
      <c r="D47" s="4">
        <v>103.8</v>
      </c>
      <c r="E47" s="4">
        <v>103.6</v>
      </c>
      <c r="F47" s="34">
        <v>104.2</v>
      </c>
      <c r="G47" s="4">
        <v>104.2</v>
      </c>
      <c r="H47" s="26">
        <v>0</v>
      </c>
      <c r="I47" s="4">
        <v>104.4</v>
      </c>
      <c r="J47" s="4">
        <v>104.4</v>
      </c>
      <c r="K47" s="30">
        <v>0</v>
      </c>
      <c r="L47" s="4">
        <v>104.5</v>
      </c>
      <c r="M47" s="4">
        <v>104.5</v>
      </c>
      <c r="N47" s="30">
        <v>0</v>
      </c>
    </row>
    <row r="48" spans="1:14" ht="18.75" x14ac:dyDescent="0.2">
      <c r="A48" s="12" t="s">
        <v>161</v>
      </c>
      <c r="B48" s="3" t="s">
        <v>162</v>
      </c>
      <c r="C48" s="4">
        <v>0.3</v>
      </c>
      <c r="D48" s="4">
        <v>0.3</v>
      </c>
      <c r="E48" s="4">
        <v>0.1</v>
      </c>
      <c r="F48" s="4">
        <v>0.2</v>
      </c>
      <c r="G48" s="4">
        <v>0.2</v>
      </c>
      <c r="H48" s="26">
        <v>0</v>
      </c>
      <c r="I48" s="4">
        <v>0.3</v>
      </c>
      <c r="J48" s="4">
        <v>0.3</v>
      </c>
      <c r="K48" s="30">
        <v>0</v>
      </c>
      <c r="L48" s="4">
        <v>0.3</v>
      </c>
      <c r="M48" s="4">
        <v>0.3</v>
      </c>
      <c r="N48" s="30">
        <v>0</v>
      </c>
    </row>
    <row r="49" spans="1:14" ht="37.5" x14ac:dyDescent="0.2">
      <c r="A49" s="22" t="s">
        <v>163</v>
      </c>
      <c r="B49" s="23"/>
      <c r="C49" s="24"/>
      <c r="D49" s="24"/>
      <c r="E49" s="24"/>
      <c r="F49" s="24"/>
      <c r="G49" s="24"/>
      <c r="H49" s="67"/>
      <c r="I49" s="24"/>
      <c r="J49" s="24"/>
      <c r="K49" s="77"/>
      <c r="L49" s="24"/>
      <c r="M49" s="24"/>
      <c r="N49" s="77"/>
    </row>
    <row r="50" spans="1:14" ht="18.75" x14ac:dyDescent="0.2">
      <c r="A50" s="5" t="s">
        <v>2</v>
      </c>
      <c r="B50" s="3" t="s">
        <v>3</v>
      </c>
      <c r="C50" s="85">
        <v>23.893000000000001</v>
      </c>
      <c r="D50" s="85">
        <v>28.1</v>
      </c>
      <c r="E50" s="85">
        <v>24.120999999999999</v>
      </c>
      <c r="F50" s="85">
        <v>24.152000000000001</v>
      </c>
      <c r="G50" s="85">
        <v>24.152000000000001</v>
      </c>
      <c r="H50" s="85">
        <v>0</v>
      </c>
      <c r="I50" s="85">
        <v>24.271000000000001</v>
      </c>
      <c r="J50" s="85">
        <v>24.271000000000001</v>
      </c>
      <c r="K50" s="85">
        <v>0</v>
      </c>
      <c r="L50" s="85">
        <v>24.611000000000001</v>
      </c>
      <c r="M50" s="85">
        <v>24.611000000000001</v>
      </c>
      <c r="N50" s="85">
        <v>0</v>
      </c>
    </row>
    <row r="51" spans="1:14" ht="18.75" x14ac:dyDescent="0.2">
      <c r="A51" s="5" t="s">
        <v>4</v>
      </c>
      <c r="B51" s="3" t="s">
        <v>3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</row>
    <row r="52" spans="1:14" ht="18.75" x14ac:dyDescent="0.2">
      <c r="A52" s="5" t="s">
        <v>5</v>
      </c>
      <c r="B52" s="3" t="s">
        <v>3</v>
      </c>
      <c r="C52" s="85">
        <v>0.8</v>
      </c>
      <c r="D52" s="85">
        <v>0.8</v>
      </c>
      <c r="E52" s="85">
        <v>0.8</v>
      </c>
      <c r="F52" s="85">
        <v>0.8</v>
      </c>
      <c r="G52" s="85">
        <v>0.8</v>
      </c>
      <c r="H52" s="85">
        <v>0</v>
      </c>
      <c r="I52" s="85">
        <v>0.8</v>
      </c>
      <c r="J52" s="85">
        <v>0.9</v>
      </c>
      <c r="K52" s="85">
        <v>0</v>
      </c>
      <c r="L52" s="85">
        <v>0.8</v>
      </c>
      <c r="M52" s="85">
        <v>0.9</v>
      </c>
      <c r="N52" s="85">
        <v>0</v>
      </c>
    </row>
    <row r="53" spans="1:14" s="38" customFormat="1" ht="18.75" x14ac:dyDescent="0.2">
      <c r="A53" s="47" t="s">
        <v>6</v>
      </c>
      <c r="B53" s="36" t="s">
        <v>3</v>
      </c>
      <c r="C53" s="95">
        <v>0</v>
      </c>
      <c r="D53" s="95"/>
      <c r="E53" s="95">
        <v>0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0</v>
      </c>
      <c r="N53" s="95">
        <v>0</v>
      </c>
    </row>
    <row r="54" spans="1:14" ht="18.75" x14ac:dyDescent="0.2">
      <c r="A54" s="5" t="s">
        <v>7</v>
      </c>
      <c r="B54" s="3" t="s">
        <v>3</v>
      </c>
      <c r="C54" s="85">
        <v>7.8339999999999996</v>
      </c>
      <c r="D54" s="85">
        <v>11.143000000000001</v>
      </c>
      <c r="E54" s="85">
        <v>12.675000000000001</v>
      </c>
      <c r="F54" s="85">
        <v>12.98</v>
      </c>
      <c r="G54" s="85">
        <v>12.98</v>
      </c>
      <c r="H54" s="85">
        <v>0</v>
      </c>
      <c r="I54" s="85">
        <v>13.17</v>
      </c>
      <c r="J54" s="85">
        <v>13.17</v>
      </c>
      <c r="K54" s="85">
        <v>0</v>
      </c>
      <c r="L54" s="85">
        <v>13.39</v>
      </c>
      <c r="M54" s="85">
        <v>13.39</v>
      </c>
      <c r="N54" s="85">
        <v>0</v>
      </c>
    </row>
    <row r="55" spans="1:14" ht="18.75" x14ac:dyDescent="0.2">
      <c r="A55" s="5" t="s">
        <v>8</v>
      </c>
      <c r="B55" s="3" t="s">
        <v>3</v>
      </c>
      <c r="C55" s="85">
        <v>0.41199999999999998</v>
      </c>
      <c r="D55" s="85">
        <v>0.36299999999999999</v>
      </c>
      <c r="E55" s="85">
        <v>0.39</v>
      </c>
      <c r="F55" s="85">
        <v>0.45</v>
      </c>
      <c r="G55" s="85">
        <v>0.45500000000000002</v>
      </c>
      <c r="H55" s="85">
        <v>0</v>
      </c>
      <c r="I55" s="85">
        <v>0.47</v>
      </c>
      <c r="J55" s="85">
        <v>0.48199999999999998</v>
      </c>
      <c r="K55" s="85">
        <v>0</v>
      </c>
      <c r="L55" s="85">
        <v>0.5</v>
      </c>
      <c r="M55" s="85">
        <v>0.51500000000000001</v>
      </c>
      <c r="N55" s="85">
        <v>0</v>
      </c>
    </row>
    <row r="56" spans="1:14" ht="18.75" x14ac:dyDescent="0.2">
      <c r="A56" s="5" t="s">
        <v>9</v>
      </c>
      <c r="B56" s="3" t="s">
        <v>3</v>
      </c>
      <c r="C56" s="85">
        <v>1.1000000000000001</v>
      </c>
      <c r="D56" s="85">
        <v>0.79400000000000004</v>
      </c>
      <c r="E56" s="85">
        <v>0.87</v>
      </c>
      <c r="F56" s="85">
        <v>0.88</v>
      </c>
      <c r="G56" s="85">
        <v>0.88300000000000001</v>
      </c>
      <c r="H56" s="85">
        <v>0</v>
      </c>
      <c r="I56" s="85">
        <v>0.92</v>
      </c>
      <c r="J56" s="85">
        <v>0.93</v>
      </c>
      <c r="K56" s="85">
        <v>0</v>
      </c>
      <c r="L56" s="85">
        <v>0.95</v>
      </c>
      <c r="M56" s="85">
        <v>0.95799999999999996</v>
      </c>
      <c r="N56" s="85">
        <v>0</v>
      </c>
    </row>
    <row r="57" spans="1:14" ht="18.75" x14ac:dyDescent="0.2">
      <c r="A57" s="5" t="s">
        <v>10</v>
      </c>
      <c r="B57" s="3" t="s">
        <v>3</v>
      </c>
      <c r="C57" s="85">
        <v>4.9000000000000004</v>
      </c>
      <c r="D57" s="85">
        <v>4.5999999999999996</v>
      </c>
      <c r="E57" s="85">
        <v>5.5229999999999997</v>
      </c>
      <c r="F57" s="85">
        <v>5.7</v>
      </c>
      <c r="G57" s="85">
        <v>5.7210000000000001</v>
      </c>
      <c r="H57" s="85">
        <v>0</v>
      </c>
      <c r="I57" s="85">
        <v>5.75</v>
      </c>
      <c r="J57" s="85">
        <v>5.7880000000000003</v>
      </c>
      <c r="K57" s="85">
        <v>0</v>
      </c>
      <c r="L57" s="85">
        <v>5.83</v>
      </c>
      <c r="M57" s="85">
        <v>5.9</v>
      </c>
      <c r="N57" s="85">
        <v>0</v>
      </c>
    </row>
    <row r="58" spans="1:14" ht="18.75" x14ac:dyDescent="0.2">
      <c r="A58" s="5" t="s">
        <v>11</v>
      </c>
      <c r="B58" s="3" t="s">
        <v>12</v>
      </c>
      <c r="C58" s="85">
        <v>1.208</v>
      </c>
      <c r="D58" s="85">
        <v>1.1719999999999999</v>
      </c>
      <c r="E58" s="85">
        <v>1.1859999999999999</v>
      </c>
      <c r="F58" s="85">
        <v>1.1919999999999999</v>
      </c>
      <c r="G58" s="85">
        <v>1.2</v>
      </c>
      <c r="H58" s="85">
        <v>0</v>
      </c>
      <c r="I58" s="85">
        <v>1.2</v>
      </c>
      <c r="J58" s="85">
        <v>1.2</v>
      </c>
      <c r="K58" s="85">
        <v>0</v>
      </c>
      <c r="L58" s="85">
        <v>1.21</v>
      </c>
      <c r="M58" s="85">
        <v>1.21</v>
      </c>
      <c r="N58" s="85">
        <v>0</v>
      </c>
    </row>
    <row r="59" spans="1:14" ht="18.75" x14ac:dyDescent="0.2">
      <c r="A59" s="5" t="s">
        <v>13</v>
      </c>
      <c r="B59" s="3" t="s">
        <v>14</v>
      </c>
      <c r="C59" s="3">
        <v>0</v>
      </c>
      <c r="D59" s="3"/>
      <c r="E59" s="3">
        <v>0</v>
      </c>
      <c r="F59" s="3">
        <v>0</v>
      </c>
      <c r="G59" s="3">
        <v>0</v>
      </c>
      <c r="H59" s="65">
        <v>0</v>
      </c>
      <c r="I59" s="3">
        <v>0</v>
      </c>
      <c r="J59" s="3">
        <v>0</v>
      </c>
      <c r="K59" s="27">
        <v>0</v>
      </c>
      <c r="L59" s="3">
        <v>0</v>
      </c>
      <c r="M59" s="3">
        <v>0</v>
      </c>
      <c r="N59" s="27">
        <v>0</v>
      </c>
    </row>
    <row r="60" spans="1:14" ht="18.75" x14ac:dyDescent="0.2">
      <c r="A60" s="5" t="s">
        <v>16</v>
      </c>
      <c r="B60" s="3" t="s">
        <v>3</v>
      </c>
      <c r="C60" s="3">
        <v>0</v>
      </c>
      <c r="D60" s="3"/>
      <c r="E60" s="3">
        <v>0</v>
      </c>
      <c r="F60" s="3">
        <v>0</v>
      </c>
      <c r="G60" s="3">
        <v>0</v>
      </c>
      <c r="H60" s="65">
        <v>0</v>
      </c>
      <c r="I60" s="3">
        <v>0</v>
      </c>
      <c r="J60" s="3">
        <v>0</v>
      </c>
      <c r="K60" s="27">
        <v>0</v>
      </c>
      <c r="L60" s="3">
        <v>0</v>
      </c>
      <c r="M60" s="3">
        <v>0</v>
      </c>
      <c r="N60" s="27">
        <v>0</v>
      </c>
    </row>
    <row r="61" spans="1:14" ht="18.75" x14ac:dyDescent="0.2">
      <c r="A61" s="5" t="s">
        <v>17</v>
      </c>
      <c r="B61" s="3" t="s">
        <v>3</v>
      </c>
      <c r="C61" s="3">
        <v>0</v>
      </c>
      <c r="D61" s="3"/>
      <c r="E61" s="3">
        <v>0</v>
      </c>
      <c r="F61" s="3">
        <v>0</v>
      </c>
      <c r="G61" s="3">
        <v>0</v>
      </c>
      <c r="H61" s="65">
        <v>0</v>
      </c>
      <c r="I61" s="3">
        <v>0</v>
      </c>
      <c r="J61" s="3">
        <v>0</v>
      </c>
      <c r="K61" s="27">
        <v>0</v>
      </c>
      <c r="L61" s="3">
        <v>0</v>
      </c>
      <c r="M61" s="3">
        <v>0</v>
      </c>
      <c r="N61" s="27">
        <v>0</v>
      </c>
    </row>
    <row r="62" spans="1:14" ht="18.75" x14ac:dyDescent="0.2">
      <c r="A62" s="5" t="s">
        <v>18</v>
      </c>
      <c r="B62" s="3" t="s">
        <v>3</v>
      </c>
      <c r="C62" s="3">
        <v>0</v>
      </c>
      <c r="D62" s="3"/>
      <c r="E62" s="3">
        <v>0</v>
      </c>
      <c r="F62" s="3">
        <v>0</v>
      </c>
      <c r="G62" s="3">
        <v>0</v>
      </c>
      <c r="H62" s="65">
        <v>0</v>
      </c>
      <c r="I62" s="3">
        <v>0</v>
      </c>
      <c r="J62" s="3">
        <v>0</v>
      </c>
      <c r="K62" s="27">
        <v>0</v>
      </c>
      <c r="L62" s="3">
        <v>0</v>
      </c>
      <c r="M62" s="3">
        <v>0</v>
      </c>
      <c r="N62" s="27">
        <v>0</v>
      </c>
    </row>
    <row r="63" spans="1:14" ht="18.75" x14ac:dyDescent="0.2">
      <c r="A63" s="5" t="s">
        <v>19</v>
      </c>
      <c r="B63" s="3" t="s">
        <v>3</v>
      </c>
      <c r="C63" s="3">
        <v>0</v>
      </c>
      <c r="D63" s="3"/>
      <c r="E63" s="3">
        <v>0</v>
      </c>
      <c r="F63" s="3">
        <v>0</v>
      </c>
      <c r="G63" s="3">
        <v>0</v>
      </c>
      <c r="H63" s="65">
        <v>0</v>
      </c>
      <c r="I63" s="3">
        <v>0</v>
      </c>
      <c r="J63" s="3">
        <v>0</v>
      </c>
      <c r="K63" s="27">
        <v>0</v>
      </c>
      <c r="L63" s="3">
        <v>0</v>
      </c>
      <c r="M63" s="3">
        <v>0</v>
      </c>
      <c r="N63" s="27">
        <v>0</v>
      </c>
    </row>
    <row r="64" spans="1:14" ht="18.75" x14ac:dyDescent="0.2">
      <c r="A64" s="5" t="s">
        <v>20</v>
      </c>
      <c r="B64" s="3" t="s">
        <v>3</v>
      </c>
      <c r="C64" s="3">
        <v>0</v>
      </c>
      <c r="D64" s="3"/>
      <c r="E64" s="3">
        <v>0</v>
      </c>
      <c r="F64" s="3">
        <v>0</v>
      </c>
      <c r="G64" s="3">
        <v>0</v>
      </c>
      <c r="H64" s="65">
        <v>0</v>
      </c>
      <c r="I64" s="3">
        <v>0</v>
      </c>
      <c r="J64" s="3">
        <v>0</v>
      </c>
      <c r="K64" s="27">
        <v>0</v>
      </c>
      <c r="L64" s="3">
        <v>0</v>
      </c>
      <c r="M64" s="3">
        <v>0</v>
      </c>
      <c r="N64" s="27">
        <v>0</v>
      </c>
    </row>
    <row r="65" spans="1:14" ht="18.75" x14ac:dyDescent="0.2">
      <c r="A65" s="5" t="s">
        <v>21</v>
      </c>
      <c r="B65" s="3" t="s">
        <v>3</v>
      </c>
      <c r="C65" s="3">
        <v>0</v>
      </c>
      <c r="D65" s="3"/>
      <c r="E65" s="3">
        <v>0</v>
      </c>
      <c r="F65" s="3">
        <v>0</v>
      </c>
      <c r="G65" s="3">
        <v>0</v>
      </c>
      <c r="H65" s="65">
        <v>0</v>
      </c>
      <c r="I65" s="3">
        <v>0</v>
      </c>
      <c r="J65" s="3">
        <v>0</v>
      </c>
      <c r="K65" s="27">
        <v>0</v>
      </c>
      <c r="L65" s="3">
        <v>0</v>
      </c>
      <c r="M65" s="3">
        <v>0</v>
      </c>
      <c r="N65" s="27">
        <v>0</v>
      </c>
    </row>
    <row r="66" spans="1:14" ht="18.75" x14ac:dyDescent="0.2">
      <c r="A66" s="9" t="s">
        <v>22</v>
      </c>
      <c r="B66" s="10" t="s">
        <v>23</v>
      </c>
      <c r="C66" s="3">
        <v>0</v>
      </c>
      <c r="D66" s="3"/>
      <c r="E66" s="3">
        <v>0</v>
      </c>
      <c r="F66" s="3">
        <v>0</v>
      </c>
      <c r="G66" s="3">
        <v>0</v>
      </c>
      <c r="H66" s="65">
        <v>0</v>
      </c>
      <c r="I66" s="3">
        <v>0</v>
      </c>
      <c r="J66" s="3">
        <v>0</v>
      </c>
      <c r="K66" s="27">
        <v>0</v>
      </c>
      <c r="L66" s="3">
        <v>0</v>
      </c>
      <c r="M66" s="3">
        <v>0</v>
      </c>
      <c r="N66" s="27">
        <v>0</v>
      </c>
    </row>
    <row r="67" spans="1:14" ht="18.75" x14ac:dyDescent="0.2">
      <c r="A67" s="5" t="s">
        <v>24</v>
      </c>
      <c r="B67" s="3" t="s">
        <v>23</v>
      </c>
      <c r="C67" s="3">
        <v>0</v>
      </c>
      <c r="D67" s="3"/>
      <c r="E67" s="3">
        <v>0</v>
      </c>
      <c r="F67" s="3">
        <v>0</v>
      </c>
      <c r="G67" s="3">
        <v>0</v>
      </c>
      <c r="H67" s="65">
        <v>0</v>
      </c>
      <c r="I67" s="3">
        <v>0</v>
      </c>
      <c r="J67" s="3">
        <v>0</v>
      </c>
      <c r="K67" s="27">
        <v>0</v>
      </c>
      <c r="L67" s="3">
        <v>0</v>
      </c>
      <c r="M67" s="3">
        <v>0</v>
      </c>
      <c r="N67" s="27">
        <v>0</v>
      </c>
    </row>
    <row r="68" spans="1:14" ht="18.75" x14ac:dyDescent="0.2">
      <c r="A68" s="5" t="s">
        <v>25</v>
      </c>
      <c r="B68" s="3" t="s">
        <v>23</v>
      </c>
      <c r="C68" s="3">
        <v>0</v>
      </c>
      <c r="D68" s="3"/>
      <c r="E68" s="3">
        <v>0</v>
      </c>
      <c r="F68" s="3">
        <v>0</v>
      </c>
      <c r="G68" s="3">
        <v>0</v>
      </c>
      <c r="H68" s="65">
        <v>0</v>
      </c>
      <c r="I68" s="3">
        <v>0</v>
      </c>
      <c r="J68" s="3">
        <v>0</v>
      </c>
      <c r="K68" s="27">
        <v>0</v>
      </c>
      <c r="L68" s="3">
        <v>0</v>
      </c>
      <c r="M68" s="3">
        <v>0</v>
      </c>
      <c r="N68" s="27">
        <v>0</v>
      </c>
    </row>
    <row r="69" spans="1:14" ht="18.75" x14ac:dyDescent="0.2">
      <c r="A69" s="5" t="s">
        <v>26</v>
      </c>
      <c r="B69" s="3" t="s">
        <v>23</v>
      </c>
      <c r="C69" s="3">
        <v>0</v>
      </c>
      <c r="D69" s="3"/>
      <c r="E69" s="3">
        <v>0</v>
      </c>
      <c r="F69" s="3">
        <v>0</v>
      </c>
      <c r="G69" s="3">
        <v>0</v>
      </c>
      <c r="H69" s="65">
        <v>0</v>
      </c>
      <c r="I69" s="3">
        <v>0</v>
      </c>
      <c r="J69" s="3">
        <v>0</v>
      </c>
      <c r="K69" s="27">
        <v>0</v>
      </c>
      <c r="L69" s="3">
        <v>0</v>
      </c>
      <c r="M69" s="3">
        <v>0</v>
      </c>
      <c r="N69" s="27">
        <v>0</v>
      </c>
    </row>
    <row r="70" spans="1:14" ht="18.75" x14ac:dyDescent="0.2">
      <c r="A70" s="5" t="s">
        <v>27</v>
      </c>
      <c r="B70" s="3" t="s">
        <v>23</v>
      </c>
      <c r="C70" s="3">
        <v>0</v>
      </c>
      <c r="D70" s="3"/>
      <c r="E70" s="3">
        <v>0</v>
      </c>
      <c r="F70" s="3">
        <v>0</v>
      </c>
      <c r="G70" s="3">
        <v>0</v>
      </c>
      <c r="H70" s="65">
        <v>0</v>
      </c>
      <c r="I70" s="3">
        <v>0</v>
      </c>
      <c r="J70" s="3">
        <v>0</v>
      </c>
      <c r="K70" s="27">
        <v>0</v>
      </c>
      <c r="L70" s="3">
        <v>0</v>
      </c>
      <c r="M70" s="3">
        <v>0</v>
      </c>
      <c r="N70" s="27">
        <v>0</v>
      </c>
    </row>
    <row r="71" spans="1:14" ht="37.5" x14ac:dyDescent="0.2">
      <c r="A71" s="5" t="s">
        <v>28</v>
      </c>
      <c r="B71" s="3" t="s">
        <v>23</v>
      </c>
      <c r="C71" s="3">
        <v>0</v>
      </c>
      <c r="D71" s="3"/>
      <c r="E71" s="3">
        <v>0</v>
      </c>
      <c r="F71" s="3">
        <v>0</v>
      </c>
      <c r="G71" s="3">
        <v>0</v>
      </c>
      <c r="H71" s="65">
        <v>0</v>
      </c>
      <c r="I71" s="3">
        <v>0</v>
      </c>
      <c r="J71" s="3">
        <v>0</v>
      </c>
      <c r="K71" s="27">
        <v>0</v>
      </c>
      <c r="L71" s="3">
        <v>0</v>
      </c>
      <c r="M71" s="3">
        <v>0</v>
      </c>
      <c r="N71" s="27">
        <v>0</v>
      </c>
    </row>
    <row r="72" spans="1:14" ht="37.5" x14ac:dyDescent="0.2">
      <c r="A72" s="5" t="s">
        <v>29</v>
      </c>
      <c r="B72" s="3" t="s">
        <v>23</v>
      </c>
      <c r="C72" s="3">
        <v>0</v>
      </c>
      <c r="D72" s="3"/>
      <c r="E72" s="3">
        <v>0</v>
      </c>
      <c r="F72" s="3">
        <v>0</v>
      </c>
      <c r="G72" s="3">
        <v>0</v>
      </c>
      <c r="H72" s="65">
        <v>0</v>
      </c>
      <c r="I72" s="3">
        <v>0</v>
      </c>
      <c r="J72" s="3">
        <v>0</v>
      </c>
      <c r="K72" s="27">
        <v>0</v>
      </c>
      <c r="L72" s="3">
        <v>0</v>
      </c>
      <c r="M72" s="3">
        <v>0</v>
      </c>
      <c r="N72" s="27">
        <v>0</v>
      </c>
    </row>
    <row r="73" spans="1:14" ht="18.75" x14ac:dyDescent="0.2">
      <c r="A73" s="5" t="s">
        <v>30</v>
      </c>
      <c r="B73" s="3" t="s">
        <v>31</v>
      </c>
      <c r="C73" s="3">
        <v>0</v>
      </c>
      <c r="D73" s="3"/>
      <c r="E73" s="3">
        <v>0</v>
      </c>
      <c r="F73" s="3">
        <v>0</v>
      </c>
      <c r="G73" s="3">
        <v>0</v>
      </c>
      <c r="H73" s="65">
        <v>0</v>
      </c>
      <c r="I73" s="3">
        <v>0</v>
      </c>
      <c r="J73" s="3">
        <v>0</v>
      </c>
      <c r="K73" s="27">
        <v>0</v>
      </c>
      <c r="L73" s="3">
        <v>0</v>
      </c>
      <c r="M73" s="3">
        <v>0</v>
      </c>
      <c r="N73" s="27">
        <v>0</v>
      </c>
    </row>
    <row r="74" spans="1:14" ht="18.75" x14ac:dyDescent="0.2">
      <c r="A74" s="5" t="s">
        <v>32</v>
      </c>
      <c r="B74" s="3" t="s">
        <v>12</v>
      </c>
      <c r="C74" s="3">
        <v>0</v>
      </c>
      <c r="D74" s="3"/>
      <c r="E74" s="3">
        <v>0</v>
      </c>
      <c r="F74" s="3">
        <v>0</v>
      </c>
      <c r="G74" s="3">
        <v>0</v>
      </c>
      <c r="H74" s="65">
        <v>0</v>
      </c>
      <c r="I74" s="3">
        <v>0</v>
      </c>
      <c r="J74" s="3">
        <v>0</v>
      </c>
      <c r="K74" s="27">
        <v>0</v>
      </c>
      <c r="L74" s="3">
        <v>0</v>
      </c>
      <c r="M74" s="3">
        <v>0</v>
      </c>
      <c r="N74" s="27">
        <v>0</v>
      </c>
    </row>
    <row r="75" spans="1:14" ht="18.75" x14ac:dyDescent="0.2">
      <c r="A75" s="5" t="s">
        <v>33</v>
      </c>
      <c r="B75" s="3" t="s">
        <v>34</v>
      </c>
      <c r="C75" s="3">
        <v>0</v>
      </c>
      <c r="D75" s="3"/>
      <c r="E75" s="3">
        <v>0</v>
      </c>
      <c r="F75" s="3">
        <v>0</v>
      </c>
      <c r="G75" s="3">
        <v>0</v>
      </c>
      <c r="H75" s="65">
        <v>0</v>
      </c>
      <c r="I75" s="3">
        <v>0</v>
      </c>
      <c r="J75" s="3">
        <v>0</v>
      </c>
      <c r="K75" s="27">
        <v>0</v>
      </c>
      <c r="L75" s="3">
        <v>0</v>
      </c>
      <c r="M75" s="3">
        <v>0</v>
      </c>
      <c r="N75" s="27">
        <v>0</v>
      </c>
    </row>
    <row r="76" spans="1:14" ht="56.25" x14ac:dyDescent="0.2">
      <c r="A76" s="5" t="s">
        <v>35</v>
      </c>
      <c r="B76" s="3" t="s">
        <v>14</v>
      </c>
      <c r="C76" s="3">
        <v>0</v>
      </c>
      <c r="D76" s="3"/>
      <c r="E76" s="3">
        <v>0</v>
      </c>
      <c r="F76" s="3">
        <v>0</v>
      </c>
      <c r="G76" s="3">
        <v>0</v>
      </c>
      <c r="H76" s="65">
        <v>0</v>
      </c>
      <c r="I76" s="3">
        <v>0</v>
      </c>
      <c r="J76" s="3">
        <v>0</v>
      </c>
      <c r="K76" s="27">
        <v>0</v>
      </c>
      <c r="L76" s="3">
        <v>0</v>
      </c>
      <c r="M76" s="3">
        <v>0</v>
      </c>
      <c r="N76" s="27">
        <v>0</v>
      </c>
    </row>
    <row r="77" spans="1:14" ht="18.75" x14ac:dyDescent="0.2">
      <c r="A77" s="5" t="s">
        <v>36</v>
      </c>
      <c r="B77" s="3" t="s">
        <v>3</v>
      </c>
      <c r="C77" s="3">
        <v>0</v>
      </c>
      <c r="D77" s="3"/>
      <c r="E77" s="3">
        <v>0</v>
      </c>
      <c r="F77" s="3">
        <v>0</v>
      </c>
      <c r="G77" s="3">
        <v>0</v>
      </c>
      <c r="H77" s="65">
        <v>0</v>
      </c>
      <c r="I77" s="3">
        <v>0</v>
      </c>
      <c r="J77" s="3">
        <v>0</v>
      </c>
      <c r="K77" s="27">
        <v>0</v>
      </c>
      <c r="L77" s="3">
        <v>0</v>
      </c>
      <c r="M77" s="3">
        <v>0</v>
      </c>
      <c r="N77" s="27">
        <v>0</v>
      </c>
    </row>
    <row r="78" spans="1:14" ht="18.75" x14ac:dyDescent="0.2">
      <c r="A78" s="5" t="s">
        <v>37</v>
      </c>
      <c r="B78" s="3" t="s">
        <v>15</v>
      </c>
      <c r="C78" s="3">
        <v>0</v>
      </c>
      <c r="D78" s="3"/>
      <c r="E78" s="3">
        <v>0</v>
      </c>
      <c r="F78" s="3">
        <v>0</v>
      </c>
      <c r="G78" s="3">
        <v>0</v>
      </c>
      <c r="H78" s="65">
        <v>0</v>
      </c>
      <c r="I78" s="3">
        <v>0</v>
      </c>
      <c r="J78" s="3">
        <v>0</v>
      </c>
      <c r="K78" s="27">
        <v>0</v>
      </c>
      <c r="L78" s="3">
        <v>0</v>
      </c>
      <c r="M78" s="3">
        <v>0</v>
      </c>
      <c r="N78" s="27">
        <v>0</v>
      </c>
    </row>
    <row r="79" spans="1:14" ht="18.75" x14ac:dyDescent="0.2">
      <c r="A79" s="5" t="s">
        <v>38</v>
      </c>
      <c r="B79" s="3" t="s">
        <v>15</v>
      </c>
      <c r="C79" s="3">
        <v>0</v>
      </c>
      <c r="D79" s="3"/>
      <c r="E79" s="3">
        <v>0</v>
      </c>
      <c r="F79" s="3">
        <v>0</v>
      </c>
      <c r="G79" s="3">
        <v>0</v>
      </c>
      <c r="H79" s="65">
        <v>0</v>
      </c>
      <c r="I79" s="3">
        <v>0</v>
      </c>
      <c r="J79" s="3">
        <v>0</v>
      </c>
      <c r="K79" s="27">
        <v>0</v>
      </c>
      <c r="L79" s="3">
        <v>0</v>
      </c>
      <c r="M79" s="3">
        <v>0</v>
      </c>
      <c r="N79" s="27">
        <v>0</v>
      </c>
    </row>
    <row r="80" spans="1:14" ht="18.75" x14ac:dyDescent="0.2">
      <c r="A80" s="5" t="s">
        <v>39</v>
      </c>
      <c r="B80" s="3" t="s">
        <v>3</v>
      </c>
      <c r="C80" s="3">
        <v>0</v>
      </c>
      <c r="D80" s="3"/>
      <c r="E80" s="3">
        <v>0</v>
      </c>
      <c r="F80" s="3">
        <v>0</v>
      </c>
      <c r="G80" s="3">
        <v>0</v>
      </c>
      <c r="H80" s="65">
        <v>0</v>
      </c>
      <c r="I80" s="3">
        <v>0</v>
      </c>
      <c r="J80" s="3">
        <v>0</v>
      </c>
      <c r="K80" s="27">
        <v>0</v>
      </c>
      <c r="L80" s="3">
        <v>0</v>
      </c>
      <c r="M80" s="3">
        <v>0</v>
      </c>
      <c r="N80" s="27">
        <v>0</v>
      </c>
    </row>
    <row r="81" spans="1:14" ht="18.75" x14ac:dyDescent="0.2">
      <c r="A81" s="5" t="s">
        <v>40</v>
      </c>
      <c r="B81" s="3" t="s">
        <v>15</v>
      </c>
      <c r="C81" s="3">
        <v>0</v>
      </c>
      <c r="D81" s="3"/>
      <c r="E81" s="3">
        <v>0</v>
      </c>
      <c r="F81" s="3">
        <v>0</v>
      </c>
      <c r="G81" s="3">
        <v>0</v>
      </c>
      <c r="H81" s="65">
        <v>0</v>
      </c>
      <c r="I81" s="3">
        <v>0</v>
      </c>
      <c r="J81" s="3">
        <v>0</v>
      </c>
      <c r="K81" s="27">
        <v>0</v>
      </c>
      <c r="L81" s="3">
        <v>0</v>
      </c>
      <c r="M81" s="3">
        <v>0</v>
      </c>
      <c r="N81" s="27">
        <v>0</v>
      </c>
    </row>
    <row r="82" spans="1:14" ht="75" x14ac:dyDescent="0.2">
      <c r="A82" s="5" t="s">
        <v>64</v>
      </c>
      <c r="B82" s="3" t="s">
        <v>15</v>
      </c>
      <c r="C82" s="3">
        <v>0</v>
      </c>
      <c r="D82" s="3"/>
      <c r="E82" s="3">
        <v>0</v>
      </c>
      <c r="F82" s="3">
        <v>0</v>
      </c>
      <c r="G82" s="3">
        <v>0</v>
      </c>
      <c r="H82" s="65">
        <v>0</v>
      </c>
      <c r="I82" s="3">
        <v>0</v>
      </c>
      <c r="J82" s="3">
        <v>0</v>
      </c>
      <c r="K82" s="27">
        <v>0</v>
      </c>
      <c r="L82" s="3">
        <v>0</v>
      </c>
      <c r="M82" s="3">
        <v>0</v>
      </c>
      <c r="N82" s="27">
        <v>0</v>
      </c>
    </row>
    <row r="83" spans="1:14" ht="47.25" customHeight="1" x14ac:dyDescent="0.2">
      <c r="A83" s="5" t="s">
        <v>41</v>
      </c>
      <c r="B83" s="3" t="s">
        <v>42</v>
      </c>
      <c r="C83" s="3">
        <v>0</v>
      </c>
      <c r="D83" s="3"/>
      <c r="E83" s="3">
        <v>0</v>
      </c>
      <c r="F83" s="3">
        <v>0</v>
      </c>
      <c r="G83" s="3">
        <v>0</v>
      </c>
      <c r="H83" s="65">
        <v>0</v>
      </c>
      <c r="I83" s="3">
        <v>0</v>
      </c>
      <c r="J83" s="3">
        <v>0</v>
      </c>
      <c r="K83" s="27">
        <v>0</v>
      </c>
      <c r="L83" s="3">
        <v>0</v>
      </c>
      <c r="M83" s="3">
        <v>0</v>
      </c>
      <c r="N83" s="27">
        <v>0</v>
      </c>
    </row>
    <row r="84" spans="1:14" ht="18.75" x14ac:dyDescent="0.2">
      <c r="A84" s="5" t="s">
        <v>43</v>
      </c>
      <c r="B84" s="3" t="s">
        <v>44</v>
      </c>
      <c r="C84" s="3">
        <v>0</v>
      </c>
      <c r="D84" s="3"/>
      <c r="E84" s="3">
        <v>0</v>
      </c>
      <c r="F84" s="3">
        <v>0</v>
      </c>
      <c r="G84" s="3">
        <v>0</v>
      </c>
      <c r="H84" s="65">
        <v>0</v>
      </c>
      <c r="I84" s="3">
        <v>0</v>
      </c>
      <c r="J84" s="3">
        <v>0</v>
      </c>
      <c r="K84" s="27">
        <v>0</v>
      </c>
      <c r="L84" s="3">
        <v>0</v>
      </c>
      <c r="M84" s="3">
        <v>0</v>
      </c>
      <c r="N84" s="27">
        <v>0</v>
      </c>
    </row>
    <row r="85" spans="1:14" ht="37.5" x14ac:dyDescent="0.2">
      <c r="A85" s="6" t="s">
        <v>45</v>
      </c>
      <c r="B85" s="3" t="s">
        <v>3</v>
      </c>
      <c r="C85" s="3">
        <v>0</v>
      </c>
      <c r="D85" s="3"/>
      <c r="E85" s="3">
        <v>0</v>
      </c>
      <c r="F85" s="3">
        <v>0</v>
      </c>
      <c r="G85" s="3">
        <v>0</v>
      </c>
      <c r="H85" s="65">
        <v>0</v>
      </c>
      <c r="I85" s="3">
        <v>0</v>
      </c>
      <c r="J85" s="3">
        <v>0</v>
      </c>
      <c r="K85" s="27">
        <v>0</v>
      </c>
      <c r="L85" s="3">
        <v>0</v>
      </c>
      <c r="M85" s="3">
        <v>0</v>
      </c>
      <c r="N85" s="27">
        <v>0</v>
      </c>
    </row>
    <row r="86" spans="1:14" ht="37.5" x14ac:dyDescent="0.2">
      <c r="A86" s="6" t="s">
        <v>46</v>
      </c>
      <c r="B86" s="3" t="s">
        <v>47</v>
      </c>
      <c r="C86" s="28">
        <v>0</v>
      </c>
      <c r="D86" s="28"/>
      <c r="E86" s="28">
        <v>0</v>
      </c>
      <c r="F86" s="28">
        <v>0</v>
      </c>
      <c r="G86" s="28">
        <v>0</v>
      </c>
      <c r="H86" s="68">
        <v>0</v>
      </c>
      <c r="I86" s="28">
        <v>0</v>
      </c>
      <c r="J86" s="28">
        <v>0</v>
      </c>
      <c r="K86" s="78">
        <v>0</v>
      </c>
      <c r="L86" s="28">
        <v>0</v>
      </c>
      <c r="M86" s="28">
        <v>0</v>
      </c>
      <c r="N86" s="27">
        <v>0</v>
      </c>
    </row>
    <row r="87" spans="1:14" ht="18.75" x14ac:dyDescent="0.2">
      <c r="A87" s="12" t="s">
        <v>48</v>
      </c>
      <c r="B87" s="3" t="s">
        <v>15</v>
      </c>
      <c r="C87" s="3">
        <v>0</v>
      </c>
      <c r="D87" s="3"/>
      <c r="E87" s="3">
        <v>0</v>
      </c>
      <c r="F87" s="3">
        <v>0</v>
      </c>
      <c r="G87" s="3">
        <v>0</v>
      </c>
      <c r="H87" s="65">
        <v>0</v>
      </c>
      <c r="I87" s="3">
        <v>0</v>
      </c>
      <c r="J87" s="3">
        <v>0</v>
      </c>
      <c r="K87" s="27">
        <v>0</v>
      </c>
      <c r="L87" s="3">
        <v>0</v>
      </c>
      <c r="M87" s="3">
        <v>0</v>
      </c>
      <c r="N87" s="27">
        <v>0</v>
      </c>
    </row>
    <row r="88" spans="1:14" ht="18.75" x14ac:dyDescent="0.2">
      <c r="A88" s="13" t="s">
        <v>49</v>
      </c>
      <c r="B88" s="3" t="s">
        <v>1</v>
      </c>
      <c r="C88" s="3">
        <v>0</v>
      </c>
      <c r="D88" s="3"/>
      <c r="E88" s="3">
        <v>0</v>
      </c>
      <c r="F88" s="3">
        <v>0</v>
      </c>
      <c r="G88" s="3">
        <v>0</v>
      </c>
      <c r="H88" s="65">
        <v>0</v>
      </c>
      <c r="I88" s="3">
        <v>0</v>
      </c>
      <c r="J88" s="3">
        <v>0</v>
      </c>
      <c r="K88" s="27">
        <v>0</v>
      </c>
      <c r="L88" s="3">
        <v>0</v>
      </c>
      <c r="M88" s="3">
        <v>0</v>
      </c>
      <c r="N88" s="27">
        <v>0</v>
      </c>
    </row>
    <row r="89" spans="1:14" ht="37.5" x14ac:dyDescent="0.2">
      <c r="A89" s="13" t="s">
        <v>50</v>
      </c>
      <c r="B89" s="3" t="s">
        <v>51</v>
      </c>
      <c r="C89" s="3">
        <v>0</v>
      </c>
      <c r="D89" s="3"/>
      <c r="E89" s="3">
        <v>0</v>
      </c>
      <c r="F89" s="3">
        <v>0</v>
      </c>
      <c r="G89" s="3">
        <v>0</v>
      </c>
      <c r="H89" s="65">
        <v>0</v>
      </c>
      <c r="I89" s="3">
        <v>0</v>
      </c>
      <c r="J89" s="3">
        <v>0</v>
      </c>
      <c r="K89" s="27">
        <v>0</v>
      </c>
      <c r="L89" s="3">
        <v>0</v>
      </c>
      <c r="M89" s="3">
        <v>0</v>
      </c>
      <c r="N89" s="27">
        <v>0</v>
      </c>
    </row>
    <row r="90" spans="1:14" ht="18.75" x14ac:dyDescent="0.2">
      <c r="A90" s="16" t="s">
        <v>164</v>
      </c>
      <c r="B90" s="17"/>
      <c r="C90" s="18"/>
      <c r="D90" s="18"/>
      <c r="E90" s="18"/>
      <c r="F90" s="18"/>
      <c r="G90" s="18"/>
      <c r="H90" s="64"/>
      <c r="I90" s="18"/>
      <c r="J90" s="18"/>
      <c r="K90" s="76"/>
      <c r="L90" s="18"/>
      <c r="M90" s="18"/>
      <c r="N90" s="76"/>
    </row>
    <row r="91" spans="1:14" ht="37.5" x14ac:dyDescent="0.2">
      <c r="A91" s="12" t="s">
        <v>97</v>
      </c>
      <c r="B91" s="3" t="s">
        <v>95</v>
      </c>
      <c r="C91" s="3">
        <v>188.6</v>
      </c>
      <c r="D91" s="3">
        <v>188.6</v>
      </c>
      <c r="E91" s="3">
        <v>188.6</v>
      </c>
      <c r="F91" s="3">
        <v>188.6</v>
      </c>
      <c r="G91" s="3">
        <v>188.6</v>
      </c>
      <c r="H91" s="65">
        <v>188.6</v>
      </c>
      <c r="I91" s="3">
        <v>188.6</v>
      </c>
      <c r="J91" s="3">
        <v>188.6</v>
      </c>
      <c r="K91" s="27">
        <v>188.6</v>
      </c>
      <c r="L91" s="3">
        <v>188.6</v>
      </c>
      <c r="M91" s="3">
        <v>188.6</v>
      </c>
      <c r="N91" s="27">
        <v>188.6</v>
      </c>
    </row>
    <row r="92" spans="1:14" ht="37.5" x14ac:dyDescent="0.2">
      <c r="A92" s="12" t="s">
        <v>96</v>
      </c>
      <c r="B92" s="3" t="s">
        <v>95</v>
      </c>
      <c r="C92" s="3">
        <v>58.7</v>
      </c>
      <c r="D92" s="3">
        <v>58.7</v>
      </c>
      <c r="E92" s="3">
        <v>58.7</v>
      </c>
      <c r="F92" s="3">
        <v>58.7</v>
      </c>
      <c r="G92" s="3">
        <v>58.7</v>
      </c>
      <c r="H92" s="65">
        <v>58.7</v>
      </c>
      <c r="I92" s="3">
        <v>58.7</v>
      </c>
      <c r="J92" s="3">
        <v>58.7</v>
      </c>
      <c r="K92" s="27">
        <v>58.7</v>
      </c>
      <c r="L92" s="3">
        <v>58.7</v>
      </c>
      <c r="M92" s="3">
        <v>58.7</v>
      </c>
      <c r="N92" s="27">
        <v>58.7</v>
      </c>
    </row>
    <row r="93" spans="1:14" ht="18.75" x14ac:dyDescent="0.2">
      <c r="A93" s="16" t="s">
        <v>165</v>
      </c>
      <c r="B93" s="17"/>
      <c r="C93" s="18"/>
      <c r="D93" s="18"/>
      <c r="E93" s="18"/>
      <c r="F93" s="18"/>
      <c r="G93" s="18"/>
      <c r="H93" s="64"/>
      <c r="I93" s="18"/>
      <c r="J93" s="18"/>
      <c r="K93" s="76"/>
      <c r="L93" s="18"/>
      <c r="M93" s="18"/>
      <c r="N93" s="76"/>
    </row>
    <row r="94" spans="1:14" ht="37.5" x14ac:dyDescent="0.2">
      <c r="A94" s="12" t="s">
        <v>120</v>
      </c>
      <c r="B94" s="3" t="s">
        <v>90</v>
      </c>
      <c r="C94" s="4">
        <v>30100</v>
      </c>
      <c r="D94" s="4">
        <v>591300</v>
      </c>
      <c r="E94" s="4">
        <v>433500</v>
      </c>
      <c r="F94" s="4">
        <v>435000</v>
      </c>
      <c r="G94" s="4">
        <v>435000</v>
      </c>
      <c r="H94" s="26">
        <v>0</v>
      </c>
      <c r="I94" s="4">
        <v>440500</v>
      </c>
      <c r="J94" s="4">
        <v>440500</v>
      </c>
      <c r="K94" s="30">
        <v>0</v>
      </c>
      <c r="L94" s="4">
        <v>445000</v>
      </c>
      <c r="M94" s="4">
        <v>445000</v>
      </c>
      <c r="N94" s="30">
        <v>0</v>
      </c>
    </row>
    <row r="95" spans="1:14" ht="37.5" x14ac:dyDescent="0.2">
      <c r="A95" s="12" t="s">
        <v>62</v>
      </c>
      <c r="B95" s="3" t="s">
        <v>55</v>
      </c>
      <c r="C95" s="4">
        <v>67.3</v>
      </c>
      <c r="D95" s="4">
        <v>1355</v>
      </c>
      <c r="E95" s="4">
        <v>65.8</v>
      </c>
      <c r="F95" s="4">
        <v>94</v>
      </c>
      <c r="G95" s="4">
        <v>94</v>
      </c>
      <c r="H95" s="26">
        <v>0</v>
      </c>
      <c r="I95" s="4">
        <v>96.2</v>
      </c>
      <c r="J95" s="4">
        <v>96.2</v>
      </c>
      <c r="K95" s="30">
        <v>0</v>
      </c>
      <c r="L95" s="4">
        <v>96.4</v>
      </c>
      <c r="M95" s="4">
        <v>96.4</v>
      </c>
      <c r="N95" s="30">
        <v>0</v>
      </c>
    </row>
    <row r="96" spans="1:14" ht="18.75" x14ac:dyDescent="0.2">
      <c r="A96" s="12" t="s">
        <v>151</v>
      </c>
      <c r="B96" s="3" t="s">
        <v>152</v>
      </c>
      <c r="C96" s="4">
        <v>107.5</v>
      </c>
      <c r="D96" s="4">
        <v>104.9</v>
      </c>
      <c r="E96" s="4">
        <v>111.4</v>
      </c>
      <c r="F96" s="4">
        <v>106.8</v>
      </c>
      <c r="G96" s="4">
        <v>106.8</v>
      </c>
      <c r="H96" s="26">
        <v>0</v>
      </c>
      <c r="I96" s="4">
        <v>105.3</v>
      </c>
      <c r="J96" s="4">
        <v>105.3</v>
      </c>
      <c r="K96" s="30">
        <v>0</v>
      </c>
      <c r="L96" s="4">
        <v>104.8</v>
      </c>
      <c r="M96" s="4">
        <v>104.8</v>
      </c>
      <c r="N96" s="30">
        <v>0</v>
      </c>
    </row>
    <row r="97" spans="1:15" ht="37.5" x14ac:dyDescent="0.2">
      <c r="A97" s="12" t="s">
        <v>125</v>
      </c>
      <c r="B97" s="3"/>
      <c r="C97" s="4"/>
      <c r="D97" s="4"/>
      <c r="E97" s="4"/>
      <c r="F97" s="4"/>
      <c r="G97" s="4"/>
      <c r="H97" s="26"/>
      <c r="I97" s="4"/>
      <c r="J97" s="4"/>
      <c r="K97" s="30"/>
      <c r="L97" s="4"/>
      <c r="M97" s="4"/>
      <c r="N97" s="30"/>
    </row>
    <row r="98" spans="1:15" ht="37.5" x14ac:dyDescent="0.2">
      <c r="A98" s="13" t="s">
        <v>98</v>
      </c>
      <c r="B98" s="3" t="s">
        <v>99</v>
      </c>
      <c r="C98" s="4">
        <v>13845</v>
      </c>
      <c r="D98" s="4">
        <v>532700</v>
      </c>
      <c r="E98" s="4">
        <v>381300</v>
      </c>
      <c r="F98" s="4">
        <v>390000</v>
      </c>
      <c r="G98" s="4">
        <v>390000</v>
      </c>
      <c r="H98" s="26">
        <v>0</v>
      </c>
      <c r="I98" s="4">
        <v>395000</v>
      </c>
      <c r="J98" s="4">
        <v>395000</v>
      </c>
      <c r="K98" s="30">
        <v>0</v>
      </c>
      <c r="L98" s="4">
        <v>400000</v>
      </c>
      <c r="M98" s="4">
        <v>400000</v>
      </c>
      <c r="N98" s="30">
        <v>0</v>
      </c>
    </row>
    <row r="99" spans="1:15" ht="37.5" x14ac:dyDescent="0.2">
      <c r="A99" s="13" t="s">
        <v>63</v>
      </c>
      <c r="B99" s="3" t="s">
        <v>99</v>
      </c>
      <c r="C99" s="4">
        <v>3679</v>
      </c>
      <c r="D99" s="4">
        <v>37242</v>
      </c>
      <c r="E99" s="4">
        <v>46070</v>
      </c>
      <c r="F99" s="4">
        <v>38600</v>
      </c>
      <c r="G99" s="4">
        <v>38600</v>
      </c>
      <c r="H99" s="26">
        <v>0</v>
      </c>
      <c r="I99" s="4">
        <v>38700</v>
      </c>
      <c r="J99" s="4">
        <v>38700</v>
      </c>
      <c r="K99" s="30">
        <v>0</v>
      </c>
      <c r="L99" s="4">
        <v>38600</v>
      </c>
      <c r="M99" s="4">
        <v>38600</v>
      </c>
      <c r="N99" s="30">
        <v>0</v>
      </c>
    </row>
    <row r="100" spans="1:15" ht="18.75" x14ac:dyDescent="0.2">
      <c r="A100" s="13" t="s">
        <v>100</v>
      </c>
      <c r="B100" s="3"/>
      <c r="C100" s="4"/>
      <c r="D100" s="4"/>
      <c r="E100" s="4"/>
      <c r="F100" s="4"/>
      <c r="G100" s="4"/>
      <c r="H100" s="26"/>
      <c r="I100" s="4"/>
      <c r="J100" s="4"/>
      <c r="K100" s="30"/>
      <c r="L100" s="4"/>
      <c r="M100" s="4"/>
      <c r="N100" s="30"/>
    </row>
    <row r="101" spans="1:15" ht="37.5" x14ac:dyDescent="0.2">
      <c r="A101" s="12" t="s">
        <v>101</v>
      </c>
      <c r="B101" s="3" t="s">
        <v>99</v>
      </c>
      <c r="C101" s="4">
        <v>0</v>
      </c>
      <c r="D101" s="4">
        <v>23189</v>
      </c>
      <c r="E101" s="4">
        <v>22000</v>
      </c>
      <c r="F101" s="4">
        <v>23000</v>
      </c>
      <c r="G101" s="4">
        <v>23000</v>
      </c>
      <c r="H101" s="26">
        <v>0</v>
      </c>
      <c r="I101" s="4">
        <v>24000</v>
      </c>
      <c r="J101" s="4">
        <v>24000</v>
      </c>
      <c r="K101" s="30">
        <v>0</v>
      </c>
      <c r="L101" s="4">
        <v>25000</v>
      </c>
      <c r="M101" s="4">
        <v>25000</v>
      </c>
      <c r="N101" s="30">
        <v>0</v>
      </c>
    </row>
    <row r="102" spans="1:15" ht="37.5" x14ac:dyDescent="0.2">
      <c r="A102" s="12" t="s">
        <v>102</v>
      </c>
      <c r="B102" s="3" t="s">
        <v>99</v>
      </c>
      <c r="C102" s="4">
        <v>3679</v>
      </c>
      <c r="D102" s="4">
        <v>14036</v>
      </c>
      <c r="E102" s="4">
        <v>24100</v>
      </c>
      <c r="F102" s="4">
        <v>15600</v>
      </c>
      <c r="G102" s="4">
        <v>15600</v>
      </c>
      <c r="H102" s="26">
        <v>0</v>
      </c>
      <c r="I102" s="4">
        <v>14700</v>
      </c>
      <c r="J102" s="4">
        <v>14700</v>
      </c>
      <c r="K102" s="30">
        <v>0</v>
      </c>
      <c r="L102" s="4">
        <v>13600</v>
      </c>
      <c r="M102" s="4">
        <v>13600</v>
      </c>
      <c r="N102" s="30">
        <v>0</v>
      </c>
    </row>
    <row r="103" spans="1:15" ht="18.75" x14ac:dyDescent="0.2">
      <c r="A103" s="12" t="s">
        <v>103</v>
      </c>
      <c r="B103" s="3"/>
      <c r="C103" s="11"/>
      <c r="D103" s="11"/>
      <c r="E103" s="11"/>
      <c r="F103" s="11"/>
      <c r="G103" s="11"/>
      <c r="H103" s="26"/>
      <c r="I103" s="11"/>
      <c r="J103" s="11"/>
      <c r="K103" s="30"/>
      <c r="L103" s="11"/>
      <c r="M103" s="11"/>
      <c r="N103" s="30"/>
    </row>
    <row r="104" spans="1:15" ht="37.5" x14ac:dyDescent="0.2">
      <c r="A104" s="13" t="s">
        <v>104</v>
      </c>
      <c r="B104" s="3" t="s">
        <v>99</v>
      </c>
      <c r="C104" s="4">
        <v>405</v>
      </c>
      <c r="D104" s="4">
        <v>0</v>
      </c>
      <c r="E104" s="4">
        <v>15600</v>
      </c>
      <c r="F104" s="4">
        <v>12000</v>
      </c>
      <c r="G104" s="4">
        <v>12000</v>
      </c>
      <c r="H104" s="26">
        <v>0</v>
      </c>
      <c r="I104" s="4">
        <v>13200</v>
      </c>
      <c r="J104" s="4">
        <v>13200</v>
      </c>
      <c r="K104" s="30">
        <v>0</v>
      </c>
      <c r="L104" s="4">
        <v>12200</v>
      </c>
      <c r="M104" s="4">
        <v>12200</v>
      </c>
      <c r="N104" s="30">
        <v>0</v>
      </c>
    </row>
    <row r="105" spans="1:15" ht="37.5" x14ac:dyDescent="0.2">
      <c r="A105" s="13" t="s">
        <v>121</v>
      </c>
      <c r="B105" s="3" t="s">
        <v>99</v>
      </c>
      <c r="C105" s="4">
        <v>2618</v>
      </c>
      <c r="D105" s="4">
        <v>825</v>
      </c>
      <c r="E105" s="4">
        <v>77000</v>
      </c>
      <c r="F105" s="4">
        <v>900</v>
      </c>
      <c r="G105" s="4">
        <v>900</v>
      </c>
      <c r="H105" s="26">
        <v>0</v>
      </c>
      <c r="I105" s="4">
        <v>800</v>
      </c>
      <c r="J105" s="4">
        <v>800</v>
      </c>
      <c r="K105" s="30">
        <v>0</v>
      </c>
      <c r="L105" s="4">
        <v>700</v>
      </c>
      <c r="M105" s="4">
        <v>700</v>
      </c>
      <c r="N105" s="30">
        <v>0</v>
      </c>
    </row>
    <row r="106" spans="1:15" ht="37.5" x14ac:dyDescent="0.2">
      <c r="A106" s="13" t="s">
        <v>105</v>
      </c>
      <c r="B106" s="3" t="s">
        <v>99</v>
      </c>
      <c r="C106" s="4">
        <v>656</v>
      </c>
      <c r="D106" s="4">
        <v>825</v>
      </c>
      <c r="E106" s="4">
        <v>77000</v>
      </c>
      <c r="F106" s="4">
        <v>900</v>
      </c>
      <c r="G106" s="4">
        <v>900</v>
      </c>
      <c r="H106" s="26">
        <v>0</v>
      </c>
      <c r="I106" s="4">
        <v>800</v>
      </c>
      <c r="J106" s="4">
        <v>800</v>
      </c>
      <c r="K106" s="30">
        <v>0</v>
      </c>
      <c r="L106" s="4">
        <v>700</v>
      </c>
      <c r="M106" s="4">
        <v>700</v>
      </c>
      <c r="N106" s="83">
        <v>0</v>
      </c>
      <c r="O106" s="58"/>
    </row>
    <row r="107" spans="1:15" ht="37.5" x14ac:dyDescent="0.2">
      <c r="A107" s="13" t="s">
        <v>106</v>
      </c>
      <c r="B107" s="3" t="s">
        <v>90</v>
      </c>
      <c r="C107" s="4">
        <v>526999</v>
      </c>
      <c r="D107" s="36">
        <v>558111</v>
      </c>
      <c r="E107" s="55">
        <v>563540</v>
      </c>
      <c r="F107" s="39">
        <v>587130</v>
      </c>
      <c r="G107" s="39">
        <v>587130</v>
      </c>
      <c r="H107" s="69">
        <v>0</v>
      </c>
      <c r="I107" s="39">
        <v>603730</v>
      </c>
      <c r="J107" s="39">
        <v>603730</v>
      </c>
      <c r="K107" s="79">
        <v>0</v>
      </c>
      <c r="L107" s="39">
        <v>621230</v>
      </c>
      <c r="M107" s="39">
        <v>621230</v>
      </c>
      <c r="N107" s="30">
        <v>0</v>
      </c>
      <c r="O107" s="58"/>
    </row>
    <row r="108" spans="1:15" ht="37.5" x14ac:dyDescent="0.2">
      <c r="A108" s="13" t="s">
        <v>107</v>
      </c>
      <c r="B108" s="3" t="s">
        <v>90</v>
      </c>
      <c r="C108" s="56">
        <v>36045</v>
      </c>
      <c r="D108" s="39">
        <v>15737</v>
      </c>
      <c r="E108" s="55">
        <v>427370</v>
      </c>
      <c r="F108" s="39">
        <v>428600</v>
      </c>
      <c r="G108" s="39">
        <v>428600</v>
      </c>
      <c r="H108" s="69">
        <v>0</v>
      </c>
      <c r="I108" s="39">
        <v>433700</v>
      </c>
      <c r="J108" s="39">
        <v>433700</v>
      </c>
      <c r="K108" s="79">
        <v>0</v>
      </c>
      <c r="L108" s="39">
        <v>14700</v>
      </c>
      <c r="M108" s="39">
        <v>15200</v>
      </c>
      <c r="N108" s="30">
        <v>0</v>
      </c>
      <c r="O108" s="57"/>
    </row>
    <row r="109" spans="1:15" ht="37.5" x14ac:dyDescent="0.2">
      <c r="A109" s="13" t="s">
        <v>108</v>
      </c>
      <c r="B109" s="3" t="s">
        <v>56</v>
      </c>
      <c r="C109" s="55">
        <v>57.6</v>
      </c>
      <c r="D109" s="39">
        <v>58.2</v>
      </c>
      <c r="E109" s="55">
        <v>59</v>
      </c>
      <c r="F109" s="39">
        <v>60</v>
      </c>
      <c r="G109" s="86">
        <v>60</v>
      </c>
      <c r="H109" s="69">
        <v>0</v>
      </c>
      <c r="I109" s="39">
        <v>61</v>
      </c>
      <c r="J109" s="39">
        <v>61</v>
      </c>
      <c r="K109" s="79">
        <v>0</v>
      </c>
      <c r="L109" s="39">
        <v>62</v>
      </c>
      <c r="M109" s="39">
        <v>62</v>
      </c>
      <c r="N109" s="37">
        <v>0</v>
      </c>
      <c r="O109" s="57"/>
    </row>
    <row r="110" spans="1:15" ht="37.5" x14ac:dyDescent="0.2">
      <c r="A110" s="16" t="s">
        <v>166</v>
      </c>
      <c r="B110" s="17"/>
      <c r="C110" s="18"/>
      <c r="D110" s="18"/>
      <c r="E110" s="18"/>
      <c r="F110" s="18"/>
      <c r="G110" s="18"/>
      <c r="H110" s="64"/>
      <c r="I110" s="18"/>
      <c r="J110" s="18"/>
      <c r="K110" s="76"/>
      <c r="L110" s="18"/>
      <c r="M110" s="18"/>
      <c r="N110" s="76"/>
    </row>
    <row r="111" spans="1:15" ht="40.5" customHeight="1" x14ac:dyDescent="0.2">
      <c r="A111" s="25" t="s">
        <v>82</v>
      </c>
      <c r="B111" s="36" t="s">
        <v>61</v>
      </c>
      <c r="C111" s="43">
        <v>9</v>
      </c>
      <c r="D111" s="43">
        <v>8</v>
      </c>
      <c r="E111" s="44">
        <v>8</v>
      </c>
      <c r="F111" s="44">
        <v>8</v>
      </c>
      <c r="G111" s="44">
        <v>8</v>
      </c>
      <c r="H111" s="41">
        <v>0</v>
      </c>
      <c r="I111" s="44">
        <v>9</v>
      </c>
      <c r="J111" s="44">
        <v>9</v>
      </c>
      <c r="K111" s="37">
        <v>0</v>
      </c>
      <c r="L111" s="44">
        <v>10</v>
      </c>
      <c r="M111" s="44">
        <v>10</v>
      </c>
      <c r="N111" s="37">
        <v>0</v>
      </c>
    </row>
    <row r="112" spans="1:15" ht="56.25" x14ac:dyDescent="0.2">
      <c r="A112" s="25" t="s">
        <v>84</v>
      </c>
      <c r="B112" s="45" t="s">
        <v>109</v>
      </c>
      <c r="C112" s="43">
        <v>158</v>
      </c>
      <c r="D112" s="44">
        <v>156</v>
      </c>
      <c r="E112" s="44">
        <v>157</v>
      </c>
      <c r="F112" s="44">
        <v>157</v>
      </c>
      <c r="G112" s="44">
        <v>157</v>
      </c>
      <c r="H112" s="41">
        <v>0</v>
      </c>
      <c r="I112" s="44">
        <v>160</v>
      </c>
      <c r="J112" s="44">
        <v>165</v>
      </c>
      <c r="K112" s="37">
        <v>0</v>
      </c>
      <c r="L112" s="44">
        <v>164</v>
      </c>
      <c r="M112" s="44">
        <v>170</v>
      </c>
      <c r="N112" s="37">
        <v>0</v>
      </c>
    </row>
    <row r="113" spans="1:14" ht="37.5" x14ac:dyDescent="0.2">
      <c r="A113" s="25" t="s">
        <v>83</v>
      </c>
      <c r="B113" s="36" t="s">
        <v>90</v>
      </c>
      <c r="C113" s="46">
        <v>135432</v>
      </c>
      <c r="D113" s="41">
        <v>138631</v>
      </c>
      <c r="E113" s="59">
        <v>140563</v>
      </c>
      <c r="F113" s="60">
        <v>141250</v>
      </c>
      <c r="G113" s="41">
        <v>142136</v>
      </c>
      <c r="H113" s="41">
        <v>0</v>
      </c>
      <c r="I113" s="41">
        <v>143760</v>
      </c>
      <c r="J113" s="41">
        <v>146290</v>
      </c>
      <c r="K113" s="37">
        <v>0</v>
      </c>
      <c r="L113" s="41">
        <v>147430</v>
      </c>
      <c r="M113" s="41">
        <v>150312</v>
      </c>
      <c r="N113" s="37">
        <v>0</v>
      </c>
    </row>
    <row r="114" spans="1:14" ht="23.25" customHeight="1" x14ac:dyDescent="0.2">
      <c r="A114" s="25"/>
      <c r="B114" s="36" t="s">
        <v>86</v>
      </c>
      <c r="C114" s="46">
        <v>102.7</v>
      </c>
      <c r="D114" s="46">
        <f>D113/C113*100</f>
        <v>102.36207100242187</v>
      </c>
      <c r="E114" s="46">
        <f>E113/D113*100</f>
        <v>101.39362768789088</v>
      </c>
      <c r="F114" s="46">
        <f t="shared" ref="F114:G114" si="12">F113/E113*100</f>
        <v>100.48874881725631</v>
      </c>
      <c r="G114" s="46">
        <f t="shared" si="12"/>
        <v>100.62725663716814</v>
      </c>
      <c r="H114" s="41">
        <v>0</v>
      </c>
      <c r="I114" s="41">
        <f>I113/E113*100</f>
        <v>102.27442499092933</v>
      </c>
      <c r="J114" s="41">
        <f>J113/G113*100</f>
        <v>102.92255304778521</v>
      </c>
      <c r="K114" s="37">
        <v>0</v>
      </c>
      <c r="L114" s="41">
        <f>L113/I113*100</f>
        <v>102.55286588759043</v>
      </c>
      <c r="M114" s="41">
        <f>M113/J113*100</f>
        <v>102.74933351561965</v>
      </c>
      <c r="N114" s="37">
        <v>0</v>
      </c>
    </row>
    <row r="115" spans="1:14" ht="18.75" x14ac:dyDescent="0.2">
      <c r="A115" s="16" t="s">
        <v>167</v>
      </c>
      <c r="B115" s="17"/>
      <c r="C115" s="19"/>
      <c r="D115" s="19"/>
      <c r="E115" s="20"/>
      <c r="F115" s="18"/>
      <c r="G115" s="18"/>
      <c r="H115" s="64"/>
      <c r="I115" s="18"/>
      <c r="J115" s="18"/>
      <c r="K115" s="76"/>
      <c r="L115" s="18"/>
      <c r="M115" s="18"/>
      <c r="N115" s="76"/>
    </row>
    <row r="116" spans="1:14" s="32" customFormat="1" ht="37.5" x14ac:dyDescent="0.2">
      <c r="A116" s="12" t="s">
        <v>123</v>
      </c>
      <c r="B116" s="3" t="s">
        <v>52</v>
      </c>
      <c r="C116" s="31">
        <f>C117-C118</f>
        <v>-8058</v>
      </c>
      <c r="D116" s="31">
        <v>366</v>
      </c>
      <c r="E116" s="31">
        <v>373</v>
      </c>
      <c r="F116" s="31">
        <v>382</v>
      </c>
      <c r="G116" s="31">
        <v>382</v>
      </c>
      <c r="H116" s="31">
        <f t="shared" ref="H116:N116" si="13">H117-H118</f>
        <v>0</v>
      </c>
      <c r="I116" s="31">
        <v>394</v>
      </c>
      <c r="J116" s="31">
        <v>394</v>
      </c>
      <c r="K116" s="80">
        <f t="shared" si="13"/>
        <v>0</v>
      </c>
      <c r="L116" s="31">
        <v>407</v>
      </c>
      <c r="M116" s="31">
        <v>407</v>
      </c>
      <c r="N116" s="80">
        <f t="shared" si="13"/>
        <v>0</v>
      </c>
    </row>
    <row r="117" spans="1:14" ht="18.75" x14ac:dyDescent="0.2">
      <c r="A117" s="12" t="s">
        <v>110</v>
      </c>
      <c r="B117" s="3" t="s">
        <v>52</v>
      </c>
      <c r="C117" s="26">
        <v>0</v>
      </c>
      <c r="D117" s="26">
        <v>366</v>
      </c>
      <c r="E117" s="30">
        <v>373</v>
      </c>
      <c r="F117" s="30">
        <v>382</v>
      </c>
      <c r="G117" s="30">
        <v>382</v>
      </c>
      <c r="H117" s="26">
        <v>0</v>
      </c>
      <c r="I117" s="31">
        <v>394</v>
      </c>
      <c r="J117" s="31">
        <v>394</v>
      </c>
      <c r="K117" s="30">
        <v>0</v>
      </c>
      <c r="L117" s="31">
        <v>407</v>
      </c>
      <c r="M117" s="31">
        <v>407</v>
      </c>
      <c r="N117" s="30">
        <v>0</v>
      </c>
    </row>
    <row r="118" spans="1:14" ht="18.75" x14ac:dyDescent="0.2">
      <c r="A118" s="12" t="s">
        <v>126</v>
      </c>
      <c r="B118" s="3" t="s">
        <v>52</v>
      </c>
      <c r="C118" s="26">
        <v>8058</v>
      </c>
      <c r="D118" s="41">
        <v>0</v>
      </c>
      <c r="E118" s="72">
        <v>0</v>
      </c>
      <c r="F118" s="72">
        <v>0</v>
      </c>
      <c r="G118" s="72">
        <v>0</v>
      </c>
      <c r="H118" s="41">
        <v>0</v>
      </c>
      <c r="I118" s="72">
        <v>0</v>
      </c>
      <c r="J118" s="72">
        <v>0</v>
      </c>
      <c r="K118" s="37">
        <v>0</v>
      </c>
      <c r="L118" s="72">
        <v>0</v>
      </c>
      <c r="M118" s="72">
        <v>0</v>
      </c>
      <c r="N118" s="37">
        <v>0</v>
      </c>
    </row>
    <row r="119" spans="1:14" ht="18.75" x14ac:dyDescent="0.2">
      <c r="A119" s="48" t="s">
        <v>168</v>
      </c>
      <c r="B119" s="49"/>
      <c r="C119" s="50"/>
      <c r="D119" s="50"/>
      <c r="E119" s="51"/>
      <c r="F119" s="52"/>
      <c r="G119" s="52"/>
      <c r="H119" s="70"/>
      <c r="I119" s="52"/>
      <c r="J119" s="52"/>
      <c r="K119" s="81"/>
      <c r="L119" s="52"/>
      <c r="M119" s="52"/>
      <c r="N119" s="81"/>
    </row>
    <row r="120" spans="1:14" ht="39" x14ac:dyDescent="0.2">
      <c r="A120" s="53" t="s">
        <v>153</v>
      </c>
      <c r="B120" s="36" t="s">
        <v>154</v>
      </c>
      <c r="C120" s="90">
        <v>173578.1</v>
      </c>
      <c r="D120" s="90">
        <v>209453.19999999998</v>
      </c>
      <c r="E120" s="91">
        <v>192992.2</v>
      </c>
      <c r="F120" s="91">
        <v>197600.6</v>
      </c>
      <c r="G120" s="91">
        <v>197600.6</v>
      </c>
      <c r="H120" s="91">
        <v>0</v>
      </c>
      <c r="I120" s="91">
        <v>167567.1</v>
      </c>
      <c r="J120" s="91">
        <v>167567.1</v>
      </c>
      <c r="K120" s="91">
        <v>0</v>
      </c>
      <c r="L120" s="91">
        <v>172577.3</v>
      </c>
      <c r="M120" s="91">
        <v>172577.3</v>
      </c>
      <c r="N120" s="91">
        <v>0</v>
      </c>
    </row>
    <row r="121" spans="1:14" ht="18.75" x14ac:dyDescent="0.2">
      <c r="A121" s="25" t="s">
        <v>155</v>
      </c>
      <c r="B121" s="36" t="s">
        <v>154</v>
      </c>
      <c r="C121" s="90">
        <v>46857.3</v>
      </c>
      <c r="D121" s="90">
        <v>39263.4</v>
      </c>
      <c r="E121" s="90">
        <v>44781.5</v>
      </c>
      <c r="F121" s="90">
        <v>62456</v>
      </c>
      <c r="G121" s="90">
        <v>62456</v>
      </c>
      <c r="H121" s="90">
        <v>0</v>
      </c>
      <c r="I121" s="90">
        <v>44182</v>
      </c>
      <c r="J121" s="90">
        <v>44182</v>
      </c>
      <c r="K121" s="90">
        <v>0</v>
      </c>
      <c r="L121" s="90">
        <v>47059</v>
      </c>
      <c r="M121" s="90">
        <v>47059</v>
      </c>
      <c r="N121" s="90">
        <v>0</v>
      </c>
    </row>
    <row r="122" spans="1:14" ht="18.75" x14ac:dyDescent="0.2">
      <c r="A122" s="25" t="s">
        <v>157</v>
      </c>
      <c r="B122" s="36" t="s">
        <v>154</v>
      </c>
      <c r="C122" s="90">
        <v>34964.800000000003</v>
      </c>
      <c r="D122" s="91">
        <v>33926.6</v>
      </c>
      <c r="E122" s="91">
        <v>38387.4</v>
      </c>
      <c r="F122" s="91">
        <v>43114</v>
      </c>
      <c r="G122" s="91">
        <v>43114</v>
      </c>
      <c r="H122" s="90">
        <v>0</v>
      </c>
      <c r="I122" s="91">
        <v>42845</v>
      </c>
      <c r="J122" s="91">
        <v>42845</v>
      </c>
      <c r="K122" s="90">
        <v>0</v>
      </c>
      <c r="L122" s="91">
        <v>45721</v>
      </c>
      <c r="M122" s="91">
        <v>45721</v>
      </c>
      <c r="N122" s="90">
        <v>0</v>
      </c>
    </row>
    <row r="123" spans="1:14" ht="18.75" x14ac:dyDescent="0.2">
      <c r="A123" s="25" t="s">
        <v>156</v>
      </c>
      <c r="B123" s="36" t="s">
        <v>154</v>
      </c>
      <c r="C123" s="90">
        <v>11892.5</v>
      </c>
      <c r="D123" s="91">
        <v>5336.8</v>
      </c>
      <c r="E123" s="91">
        <v>6394.1</v>
      </c>
      <c r="F123" s="91">
        <v>19342</v>
      </c>
      <c r="G123" s="91">
        <v>19342</v>
      </c>
      <c r="H123" s="90">
        <v>0</v>
      </c>
      <c r="I123" s="91">
        <v>1337</v>
      </c>
      <c r="J123" s="91">
        <v>1337</v>
      </c>
      <c r="K123" s="90">
        <v>0</v>
      </c>
      <c r="L123" s="91">
        <v>1338</v>
      </c>
      <c r="M123" s="91">
        <v>1338</v>
      </c>
      <c r="N123" s="90">
        <v>0</v>
      </c>
    </row>
    <row r="124" spans="1:14" ht="18.75" x14ac:dyDescent="0.2">
      <c r="A124" s="25" t="s">
        <v>158</v>
      </c>
      <c r="B124" s="36" t="s">
        <v>154</v>
      </c>
      <c r="C124" s="90">
        <v>126720.8</v>
      </c>
      <c r="D124" s="91">
        <v>170189.8</v>
      </c>
      <c r="E124" s="91">
        <v>148210.70000000001</v>
      </c>
      <c r="F124" s="91">
        <v>135144.6</v>
      </c>
      <c r="G124" s="91">
        <v>135144.6</v>
      </c>
      <c r="H124" s="90">
        <v>0</v>
      </c>
      <c r="I124" s="91">
        <v>123385.1</v>
      </c>
      <c r="J124" s="91">
        <v>123385.1</v>
      </c>
      <c r="K124" s="90">
        <v>0</v>
      </c>
      <c r="L124" s="91">
        <v>125518.3</v>
      </c>
      <c r="M124" s="91">
        <v>125518.3</v>
      </c>
      <c r="N124" s="90">
        <v>0</v>
      </c>
    </row>
    <row r="125" spans="1:14" ht="39" x14ac:dyDescent="0.2">
      <c r="A125" s="53" t="s">
        <v>171</v>
      </c>
      <c r="B125" s="36" t="s">
        <v>154</v>
      </c>
      <c r="C125" s="90">
        <v>171174.39999999999</v>
      </c>
      <c r="D125" s="91">
        <v>207518</v>
      </c>
      <c r="E125" s="91">
        <v>215481.4</v>
      </c>
      <c r="F125" s="91">
        <v>197600.6</v>
      </c>
      <c r="G125" s="91">
        <v>197600.6</v>
      </c>
      <c r="H125" s="90">
        <v>0</v>
      </c>
      <c r="I125" s="91">
        <v>167567.1</v>
      </c>
      <c r="J125" s="91">
        <v>167567.1</v>
      </c>
      <c r="K125" s="90">
        <v>0</v>
      </c>
      <c r="L125" s="91">
        <v>172577.3</v>
      </c>
      <c r="M125" s="91">
        <v>172577.3</v>
      </c>
      <c r="N125" s="90">
        <v>0</v>
      </c>
    </row>
    <row r="126" spans="1:14" ht="23.25" customHeight="1" x14ac:dyDescent="0.2">
      <c r="A126" s="53" t="s">
        <v>172</v>
      </c>
      <c r="B126" s="36" t="s">
        <v>154</v>
      </c>
      <c r="C126" s="90">
        <v>2403.7000000000116</v>
      </c>
      <c r="D126" s="90">
        <v>1935.1999999999825</v>
      </c>
      <c r="E126" s="91">
        <v>-22489.199999999983</v>
      </c>
      <c r="F126" s="91">
        <v>0</v>
      </c>
      <c r="G126" s="91">
        <v>0</v>
      </c>
      <c r="H126" s="90">
        <v>0</v>
      </c>
      <c r="I126" s="91">
        <v>0</v>
      </c>
      <c r="J126" s="91">
        <v>0</v>
      </c>
      <c r="K126" s="90">
        <v>0</v>
      </c>
      <c r="L126" s="91">
        <v>0</v>
      </c>
      <c r="M126" s="91">
        <v>0</v>
      </c>
      <c r="N126" s="91">
        <v>0</v>
      </c>
    </row>
    <row r="127" spans="1:14" ht="41.25" customHeight="1" x14ac:dyDescent="0.2">
      <c r="A127" s="53" t="s">
        <v>159</v>
      </c>
      <c r="B127" s="36" t="s">
        <v>154</v>
      </c>
      <c r="C127" s="90">
        <v>0</v>
      </c>
      <c r="D127" s="92">
        <v>0</v>
      </c>
      <c r="E127" s="92">
        <v>0</v>
      </c>
      <c r="F127" s="92">
        <v>0</v>
      </c>
      <c r="G127" s="92">
        <v>0</v>
      </c>
      <c r="H127" s="92">
        <v>0</v>
      </c>
      <c r="I127" s="92">
        <v>0</v>
      </c>
      <c r="J127" s="92">
        <v>0</v>
      </c>
      <c r="K127" s="93">
        <v>0</v>
      </c>
      <c r="L127" s="92">
        <v>0</v>
      </c>
      <c r="M127" s="92">
        <v>0</v>
      </c>
      <c r="N127" s="94">
        <v>0</v>
      </c>
    </row>
    <row r="128" spans="1:14" ht="18.75" x14ac:dyDescent="0.2">
      <c r="A128" s="16" t="s">
        <v>169</v>
      </c>
      <c r="B128" s="17"/>
      <c r="C128" s="18"/>
      <c r="D128" s="18"/>
      <c r="E128" s="18"/>
      <c r="F128" s="18"/>
      <c r="G128" s="18"/>
      <c r="H128" s="64"/>
      <c r="I128" s="18"/>
      <c r="J128" s="18"/>
      <c r="K128" s="76"/>
      <c r="L128" s="18"/>
      <c r="M128" s="18"/>
      <c r="N128" s="76"/>
    </row>
    <row r="129" spans="1:14" ht="18.75" x14ac:dyDescent="0.2">
      <c r="A129" s="13" t="s">
        <v>150</v>
      </c>
      <c r="B129" s="3" t="s">
        <v>109</v>
      </c>
      <c r="C129" s="33">
        <v>3100</v>
      </c>
      <c r="D129" s="42">
        <v>3100</v>
      </c>
      <c r="E129" s="42">
        <v>3100</v>
      </c>
      <c r="F129" s="42">
        <v>3100</v>
      </c>
      <c r="G129" s="42">
        <v>3100</v>
      </c>
      <c r="H129" s="41">
        <v>0</v>
      </c>
      <c r="I129" s="42">
        <v>3100</v>
      </c>
      <c r="J129" s="42">
        <v>3100</v>
      </c>
      <c r="K129" s="37">
        <v>0</v>
      </c>
      <c r="L129" s="42">
        <v>3100</v>
      </c>
      <c r="M129" s="42">
        <v>3100</v>
      </c>
      <c r="N129" s="37">
        <v>0</v>
      </c>
    </row>
    <row r="130" spans="1:14" ht="18.75" x14ac:dyDescent="0.2">
      <c r="A130" s="13" t="s">
        <v>111</v>
      </c>
      <c r="B130" s="3" t="s">
        <v>109</v>
      </c>
      <c r="C130" s="33">
        <v>3205</v>
      </c>
      <c r="D130" s="42">
        <v>3200</v>
      </c>
      <c r="E130" s="42">
        <v>3195</v>
      </c>
      <c r="F130" s="42">
        <v>3190</v>
      </c>
      <c r="G130" s="42">
        <v>3190</v>
      </c>
      <c r="H130" s="41">
        <v>0</v>
      </c>
      <c r="I130" s="42">
        <v>3185</v>
      </c>
      <c r="J130" s="42">
        <v>3185</v>
      </c>
      <c r="K130" s="37">
        <v>0</v>
      </c>
      <c r="L130" s="42">
        <v>3180</v>
      </c>
      <c r="M130" s="42">
        <v>3180</v>
      </c>
      <c r="N130" s="37">
        <v>0</v>
      </c>
    </row>
    <row r="131" spans="1:14" ht="45" customHeight="1" x14ac:dyDescent="0.2">
      <c r="A131" s="13" t="s">
        <v>142</v>
      </c>
      <c r="B131" s="3" t="s">
        <v>109</v>
      </c>
      <c r="C131" s="33">
        <v>131</v>
      </c>
      <c r="D131" s="42">
        <v>63</v>
      </c>
      <c r="E131" s="42">
        <v>58</v>
      </c>
      <c r="F131" s="42">
        <v>60</v>
      </c>
      <c r="G131" s="42">
        <v>56</v>
      </c>
      <c r="H131" s="41">
        <v>0</v>
      </c>
      <c r="I131" s="42">
        <v>58</v>
      </c>
      <c r="J131" s="42">
        <v>55</v>
      </c>
      <c r="K131" s="37">
        <v>0</v>
      </c>
      <c r="L131" s="42">
        <v>57</v>
      </c>
      <c r="M131" s="42">
        <v>54</v>
      </c>
      <c r="N131" s="37">
        <v>0</v>
      </c>
    </row>
    <row r="132" spans="1:14" ht="21" customHeight="1" x14ac:dyDescent="0.2">
      <c r="A132" s="13" t="s">
        <v>135</v>
      </c>
      <c r="B132" s="3" t="s">
        <v>109</v>
      </c>
      <c r="C132" s="42">
        <v>162</v>
      </c>
      <c r="D132" s="42">
        <v>159</v>
      </c>
      <c r="E132" s="42">
        <v>157</v>
      </c>
      <c r="F132" s="42">
        <v>155</v>
      </c>
      <c r="G132" s="42">
        <v>150</v>
      </c>
      <c r="H132" s="41">
        <v>0</v>
      </c>
      <c r="I132" s="42">
        <v>150</v>
      </c>
      <c r="J132" s="42">
        <v>145</v>
      </c>
      <c r="K132" s="37">
        <v>0</v>
      </c>
      <c r="L132" s="42">
        <v>145</v>
      </c>
      <c r="M132" s="42">
        <v>140</v>
      </c>
      <c r="N132" s="37">
        <v>0</v>
      </c>
    </row>
    <row r="133" spans="1:14" ht="18.75" x14ac:dyDescent="0.2">
      <c r="A133" s="13" t="s">
        <v>143</v>
      </c>
      <c r="B133" s="3" t="s">
        <v>56</v>
      </c>
      <c r="C133" s="27">
        <f t="shared" ref="C133:D133" si="14">C131/C129*100</f>
        <v>4.225806451612903</v>
      </c>
      <c r="D133" s="27">
        <f t="shared" si="14"/>
        <v>2.032258064516129</v>
      </c>
      <c r="E133" s="40">
        <f t="shared" ref="E133:M133" si="15">E131/E129*100</f>
        <v>1.870967741935484</v>
      </c>
      <c r="F133" s="40">
        <f t="shared" si="15"/>
        <v>1.935483870967742</v>
      </c>
      <c r="G133" s="40">
        <f t="shared" si="15"/>
        <v>1.806451612903226</v>
      </c>
      <c r="H133" s="66">
        <v>0</v>
      </c>
      <c r="I133" s="40">
        <f t="shared" si="15"/>
        <v>1.870967741935484</v>
      </c>
      <c r="J133" s="40">
        <f t="shared" si="15"/>
        <v>1.7741935483870968</v>
      </c>
      <c r="K133" s="40">
        <v>0</v>
      </c>
      <c r="L133" s="40">
        <f t="shared" si="15"/>
        <v>1.8387096774193548</v>
      </c>
      <c r="M133" s="40">
        <f t="shared" si="15"/>
        <v>1.7419354838709675</v>
      </c>
      <c r="N133" s="40">
        <v>0</v>
      </c>
    </row>
    <row r="134" spans="1:14" ht="18.75" x14ac:dyDescent="0.2">
      <c r="A134" s="13" t="s">
        <v>149</v>
      </c>
      <c r="B134" s="3" t="s">
        <v>144</v>
      </c>
      <c r="C134" s="27">
        <f t="shared" ref="C134:D134" si="16">C132/C129*100</f>
        <v>5.2258064516129039</v>
      </c>
      <c r="D134" s="27">
        <f t="shared" si="16"/>
        <v>5.129032258064516</v>
      </c>
      <c r="E134" s="40">
        <f t="shared" ref="E134:M134" si="17">E132/E129*100</f>
        <v>5.064516129032258</v>
      </c>
      <c r="F134" s="40">
        <f t="shared" si="17"/>
        <v>5</v>
      </c>
      <c r="G134" s="40">
        <f t="shared" si="17"/>
        <v>4.838709677419355</v>
      </c>
      <c r="H134" s="66">
        <v>0</v>
      </c>
      <c r="I134" s="40">
        <f t="shared" si="17"/>
        <v>4.838709677419355</v>
      </c>
      <c r="J134" s="40">
        <f t="shared" si="17"/>
        <v>4.67741935483871</v>
      </c>
      <c r="K134" s="40">
        <v>0</v>
      </c>
      <c r="L134" s="40">
        <f t="shared" si="17"/>
        <v>4.67741935483871</v>
      </c>
      <c r="M134" s="40">
        <f t="shared" si="17"/>
        <v>4.5161290322580641</v>
      </c>
      <c r="N134" s="40">
        <v>0</v>
      </c>
    </row>
    <row r="135" spans="1:14" ht="42" customHeight="1" x14ac:dyDescent="0.2">
      <c r="A135" s="13" t="s">
        <v>124</v>
      </c>
      <c r="B135" s="3" t="s">
        <v>109</v>
      </c>
      <c r="C135" s="33">
        <v>1217</v>
      </c>
      <c r="D135" s="33">
        <v>1124</v>
      </c>
      <c r="E135" s="33">
        <v>1010</v>
      </c>
      <c r="F135" s="33">
        <v>1020</v>
      </c>
      <c r="G135" s="33">
        <v>1020</v>
      </c>
      <c r="H135" s="26">
        <v>0</v>
      </c>
      <c r="I135" s="33">
        <v>1030</v>
      </c>
      <c r="J135" s="33">
        <v>1030</v>
      </c>
      <c r="K135" s="30">
        <v>0</v>
      </c>
      <c r="L135" s="33">
        <v>1040</v>
      </c>
      <c r="M135" s="33">
        <v>1040</v>
      </c>
      <c r="N135" s="30">
        <v>0</v>
      </c>
    </row>
    <row r="136" spans="1:14" ht="37.5" x14ac:dyDescent="0.2">
      <c r="A136" s="13" t="s">
        <v>113</v>
      </c>
      <c r="B136" s="8" t="s">
        <v>114</v>
      </c>
      <c r="C136" s="29">
        <f>C138/C135/12*1000</f>
        <v>28622.295261572173</v>
      </c>
      <c r="D136" s="29">
        <f>D138/D135/12*1000</f>
        <v>29359.430604982208</v>
      </c>
      <c r="E136" s="29">
        <f t="shared" ref="E136:M136" si="18">E138/E135/12*1000</f>
        <v>31683.168316831681</v>
      </c>
      <c r="F136" s="29">
        <f t="shared" si="18"/>
        <v>33578.431372549021</v>
      </c>
      <c r="G136" s="29">
        <f t="shared" si="18"/>
        <v>33578.431372549021</v>
      </c>
      <c r="H136" s="65">
        <v>0</v>
      </c>
      <c r="I136" s="29">
        <f t="shared" ref="I136:J136" si="19">I138/I135/12*1000</f>
        <v>35922.330097087375</v>
      </c>
      <c r="J136" s="29">
        <f t="shared" si="19"/>
        <v>35922.330097087375</v>
      </c>
      <c r="K136" s="27">
        <v>0</v>
      </c>
      <c r="L136" s="29">
        <f t="shared" si="18"/>
        <v>38221.153846153844</v>
      </c>
      <c r="M136" s="29">
        <f t="shared" si="18"/>
        <v>38221.153846153844</v>
      </c>
      <c r="N136" s="27">
        <v>0</v>
      </c>
    </row>
    <row r="137" spans="1:14" ht="18.75" x14ac:dyDescent="0.2">
      <c r="A137" s="13"/>
      <c r="B137" s="8" t="s">
        <v>86</v>
      </c>
      <c r="C137" s="26">
        <v>109.1</v>
      </c>
      <c r="D137" s="26">
        <f>D136/C136*100</f>
        <v>102.57538864955984</v>
      </c>
      <c r="E137" s="26">
        <f t="shared" ref="E137:F137" si="20">E136/D136*100</f>
        <v>107.91479147914791</v>
      </c>
      <c r="F137" s="26">
        <f t="shared" si="20"/>
        <v>105.98192401960786</v>
      </c>
      <c r="G137" s="26">
        <f>G136/E136*100</f>
        <v>105.98192401960786</v>
      </c>
      <c r="H137" s="26">
        <v>0</v>
      </c>
      <c r="I137" s="26">
        <f>I136/F136*100</f>
        <v>106.98036992417261</v>
      </c>
      <c r="J137" s="26">
        <f>J136/G136*100</f>
        <v>106.98036992417261</v>
      </c>
      <c r="K137" s="30">
        <v>0</v>
      </c>
      <c r="L137" s="26">
        <f>L136/I136*100</f>
        <v>106.39942827442827</v>
      </c>
      <c r="M137" s="26">
        <f>M136/J136*100</f>
        <v>106.39942827442827</v>
      </c>
      <c r="N137" s="30">
        <v>0</v>
      </c>
    </row>
    <row r="138" spans="1:14" ht="42.75" customHeight="1" x14ac:dyDescent="0.2">
      <c r="A138" s="12" t="s">
        <v>112</v>
      </c>
      <c r="B138" s="3" t="s">
        <v>52</v>
      </c>
      <c r="C138" s="4">
        <v>418000</v>
      </c>
      <c r="D138" s="4">
        <v>396000</v>
      </c>
      <c r="E138" s="4">
        <v>384000</v>
      </c>
      <c r="F138" s="4">
        <v>411000</v>
      </c>
      <c r="G138" s="4">
        <v>411000</v>
      </c>
      <c r="H138" s="26">
        <v>0</v>
      </c>
      <c r="I138" s="4">
        <v>444000</v>
      </c>
      <c r="J138" s="4">
        <v>444000</v>
      </c>
      <c r="K138" s="30">
        <v>0</v>
      </c>
      <c r="L138" s="4">
        <v>477000</v>
      </c>
      <c r="M138" s="4">
        <v>477000</v>
      </c>
      <c r="N138" s="30">
        <v>0</v>
      </c>
    </row>
    <row r="139" spans="1:14" ht="37.5" x14ac:dyDescent="0.2">
      <c r="A139" s="13" t="s">
        <v>115</v>
      </c>
      <c r="B139" s="8" t="s">
        <v>114</v>
      </c>
      <c r="C139" s="4">
        <v>29347</v>
      </c>
      <c r="D139" s="4">
        <v>31009</v>
      </c>
      <c r="E139" s="4">
        <v>33796</v>
      </c>
      <c r="F139" s="4">
        <v>35765</v>
      </c>
      <c r="G139" s="4">
        <v>35765</v>
      </c>
      <c r="H139" s="26">
        <v>0</v>
      </c>
      <c r="I139" s="4">
        <v>37795</v>
      </c>
      <c r="J139" s="4">
        <v>37795</v>
      </c>
      <c r="K139" s="30">
        <v>0</v>
      </c>
      <c r="L139" s="4">
        <v>40198</v>
      </c>
      <c r="M139" s="4">
        <v>40198</v>
      </c>
      <c r="N139" s="30">
        <v>0</v>
      </c>
    </row>
    <row r="140" spans="1:14" ht="18.75" x14ac:dyDescent="0.2">
      <c r="A140" s="13"/>
      <c r="B140" s="8" t="s">
        <v>86</v>
      </c>
      <c r="C140" s="4">
        <v>107.8</v>
      </c>
      <c r="D140" s="4">
        <f>D139/C139*100</f>
        <v>105.66327052168876</v>
      </c>
      <c r="E140" s="4">
        <f t="shared" ref="E140:F140" si="21">E139/D139*100</f>
        <v>108.98771324454191</v>
      </c>
      <c r="F140" s="4">
        <f t="shared" si="21"/>
        <v>105.82613327020948</v>
      </c>
      <c r="G140" s="4">
        <f>G139/E139*100</f>
        <v>105.82613327020948</v>
      </c>
      <c r="H140" s="26">
        <v>0</v>
      </c>
      <c r="I140" s="4">
        <f>I139/F139*100</f>
        <v>105.67594016496575</v>
      </c>
      <c r="J140" s="4">
        <f>J139/G139*100</f>
        <v>105.67594016496575</v>
      </c>
      <c r="K140" s="30">
        <v>0</v>
      </c>
      <c r="L140" s="4">
        <f>L139/I139*100</f>
        <v>106.35798386029897</v>
      </c>
      <c r="M140" s="4">
        <f>M139/J139*100</f>
        <v>106.35798386029897</v>
      </c>
      <c r="N140" s="30">
        <v>0</v>
      </c>
    </row>
    <row r="141" spans="1:14" ht="37.5" x14ac:dyDescent="0.2">
      <c r="A141" s="13" t="s">
        <v>116</v>
      </c>
      <c r="B141" s="36" t="s">
        <v>114</v>
      </c>
      <c r="C141" s="39">
        <v>11027</v>
      </c>
      <c r="D141" s="39">
        <v>11280</v>
      </c>
      <c r="E141" s="73">
        <v>13127</v>
      </c>
      <c r="F141" s="72">
        <v>13928</v>
      </c>
      <c r="G141" s="72">
        <v>13928</v>
      </c>
      <c r="H141" s="41">
        <v>0</v>
      </c>
      <c r="I141" s="54">
        <v>14999</v>
      </c>
      <c r="J141" s="39">
        <v>14999</v>
      </c>
      <c r="K141" s="84">
        <v>0</v>
      </c>
      <c r="L141" s="39">
        <v>16657</v>
      </c>
      <c r="M141" s="39">
        <v>16657</v>
      </c>
      <c r="N141" s="37">
        <v>0</v>
      </c>
    </row>
    <row r="142" spans="1:14" ht="30.75" customHeight="1" x14ac:dyDescent="0.2">
      <c r="A142" s="16" t="s">
        <v>170</v>
      </c>
      <c r="B142" s="21"/>
      <c r="C142" s="18"/>
      <c r="D142" s="18"/>
      <c r="E142" s="18"/>
      <c r="F142" s="18"/>
      <c r="G142" s="18"/>
      <c r="H142" s="64"/>
      <c r="I142" s="18"/>
      <c r="J142" s="18"/>
      <c r="K142" s="76"/>
      <c r="L142" s="18"/>
      <c r="M142" s="18"/>
      <c r="N142" s="76"/>
    </row>
    <row r="143" spans="1:14" ht="37.5" x14ac:dyDescent="0.2">
      <c r="A143" s="13" t="s">
        <v>57</v>
      </c>
      <c r="B143" s="8" t="s">
        <v>90</v>
      </c>
      <c r="C143" s="4">
        <v>341200</v>
      </c>
      <c r="D143" s="4">
        <v>383457</v>
      </c>
      <c r="E143" s="4">
        <v>412672</v>
      </c>
      <c r="F143" s="4">
        <v>461514</v>
      </c>
      <c r="G143" s="4">
        <v>462500</v>
      </c>
      <c r="H143" s="26">
        <v>0</v>
      </c>
      <c r="I143" s="4">
        <v>489795</v>
      </c>
      <c r="J143" s="4">
        <v>495000</v>
      </c>
      <c r="K143" s="30">
        <v>0</v>
      </c>
      <c r="L143" s="4">
        <v>517000</v>
      </c>
      <c r="M143" s="4">
        <v>525000</v>
      </c>
      <c r="N143" s="30">
        <v>0</v>
      </c>
    </row>
    <row r="144" spans="1:14" ht="37.5" x14ac:dyDescent="0.2">
      <c r="A144" s="13" t="s">
        <v>117</v>
      </c>
      <c r="B144" s="8" t="s">
        <v>92</v>
      </c>
      <c r="C144" s="30">
        <v>103.7</v>
      </c>
      <c r="D144" s="30">
        <f>D143/C143/D145*10000</f>
        <v>104.06001693369805</v>
      </c>
      <c r="E144" s="30">
        <f>E143/D143/E145*10000</f>
        <v>92.774867622166511</v>
      </c>
      <c r="F144" s="30">
        <f>F143/E143/F145*10000</f>
        <v>101.20864233744653</v>
      </c>
      <c r="G144" s="30">
        <f>G143/E143/G145*10000</f>
        <v>101.70098045286485</v>
      </c>
      <c r="H144" s="26">
        <v>0</v>
      </c>
      <c r="I144" s="30">
        <f>I143/F143/I145*10000</f>
        <v>100.88201024464182</v>
      </c>
      <c r="J144" s="30">
        <f>J143/G143/J145*10000</f>
        <v>101.93050193050192</v>
      </c>
      <c r="K144" s="30">
        <v>0</v>
      </c>
      <c r="L144" s="30">
        <f>L143/I143/L145*10000</f>
        <v>101.1057132002876</v>
      </c>
      <c r="M144" s="30">
        <f>M143/J143/M145*10000</f>
        <v>101.7856104228465</v>
      </c>
      <c r="N144" s="30">
        <v>0</v>
      </c>
    </row>
    <row r="145" spans="1:14" ht="18.75" x14ac:dyDescent="0.2">
      <c r="A145" s="12" t="s">
        <v>58</v>
      </c>
      <c r="B145" s="8" t="s">
        <v>56</v>
      </c>
      <c r="C145" s="30">
        <v>104</v>
      </c>
      <c r="D145" s="30">
        <v>108</v>
      </c>
      <c r="E145" s="30">
        <v>116</v>
      </c>
      <c r="F145" s="30">
        <v>110.5</v>
      </c>
      <c r="G145" s="30">
        <v>110.2</v>
      </c>
      <c r="H145" s="26">
        <v>0</v>
      </c>
      <c r="I145" s="30">
        <v>105.2</v>
      </c>
      <c r="J145" s="30">
        <v>105</v>
      </c>
      <c r="K145" s="30">
        <v>0</v>
      </c>
      <c r="L145" s="30">
        <v>104.4</v>
      </c>
      <c r="M145" s="30">
        <v>104.2</v>
      </c>
      <c r="N145" s="30">
        <v>0</v>
      </c>
    </row>
    <row r="146" spans="1:14" ht="37.5" x14ac:dyDescent="0.2">
      <c r="A146" s="13" t="s">
        <v>59</v>
      </c>
      <c r="B146" s="8" t="s">
        <v>90</v>
      </c>
      <c r="C146" s="39">
        <v>21816</v>
      </c>
      <c r="D146" s="61">
        <v>22719</v>
      </c>
      <c r="E146" s="39">
        <v>23913</v>
      </c>
      <c r="F146" s="39">
        <v>25418</v>
      </c>
      <c r="G146" s="39">
        <v>26087</v>
      </c>
      <c r="H146" s="41">
        <v>0</v>
      </c>
      <c r="I146" s="39">
        <v>27154</v>
      </c>
      <c r="J146" s="39">
        <v>28451</v>
      </c>
      <c r="K146" s="37">
        <v>0</v>
      </c>
      <c r="L146" s="39">
        <v>29568</v>
      </c>
      <c r="M146" s="39">
        <v>30930</v>
      </c>
      <c r="N146" s="37">
        <v>0</v>
      </c>
    </row>
    <row r="147" spans="1:14" ht="37.5" x14ac:dyDescent="0.2">
      <c r="A147" s="13" t="s">
        <v>118</v>
      </c>
      <c r="B147" s="8" t="s">
        <v>92</v>
      </c>
      <c r="C147" s="37">
        <v>102.2</v>
      </c>
      <c r="D147" s="37">
        <f>D146/C146/D148*10000</f>
        <v>101.40132805880393</v>
      </c>
      <c r="E147" s="37">
        <f>E146/C146/E148*10000</f>
        <v>104.39258211535439</v>
      </c>
      <c r="F147" s="37">
        <f t="shared" ref="F147" si="22">F146/E146/F148*10000</f>
        <v>99.712615203219869</v>
      </c>
      <c r="G147" s="37">
        <f>G146/E146/G148*10000</f>
        <v>102.43313545247845</v>
      </c>
      <c r="H147" s="41">
        <v>0</v>
      </c>
      <c r="I147" s="37">
        <f>I146/F146/I148*10000</f>
        <v>102.32740004745182</v>
      </c>
      <c r="J147" s="37">
        <f>J146/G146/J148*10000</f>
        <v>104.56566145416284</v>
      </c>
      <c r="K147" s="37">
        <v>0</v>
      </c>
      <c r="L147" s="37">
        <f>L146/I146/L148*10000</f>
        <v>104.40080020840615</v>
      </c>
      <c r="M147" s="37">
        <f>M146/J146/M148*10000</f>
        <v>104.23128115880924</v>
      </c>
      <c r="N147" s="37">
        <v>0</v>
      </c>
    </row>
    <row r="148" spans="1:14" ht="18.75" x14ac:dyDescent="0.2">
      <c r="A148" s="12" t="s">
        <v>60</v>
      </c>
      <c r="B148" s="8" t="s">
        <v>56</v>
      </c>
      <c r="C148" s="37">
        <v>103.3</v>
      </c>
      <c r="D148" s="37">
        <v>102.7</v>
      </c>
      <c r="E148" s="37">
        <v>105</v>
      </c>
      <c r="F148" s="37">
        <v>106.6</v>
      </c>
      <c r="G148" s="37">
        <v>106.5</v>
      </c>
      <c r="H148" s="41">
        <v>0</v>
      </c>
      <c r="I148" s="37">
        <v>104.4</v>
      </c>
      <c r="J148" s="37">
        <v>104.3</v>
      </c>
      <c r="K148" s="37">
        <v>0</v>
      </c>
      <c r="L148" s="37">
        <v>104.3</v>
      </c>
      <c r="M148" s="37">
        <v>104.3</v>
      </c>
      <c r="N148" s="37">
        <v>0</v>
      </c>
    </row>
  </sheetData>
  <mergeCells count="12">
    <mergeCell ref="A2:N2"/>
    <mergeCell ref="A3:N3"/>
    <mergeCell ref="A4:N4"/>
    <mergeCell ref="A7:A10"/>
    <mergeCell ref="B7:B10"/>
    <mergeCell ref="C8:C10"/>
    <mergeCell ref="D8:D10"/>
    <mergeCell ref="A5:N5"/>
    <mergeCell ref="F8:H8"/>
    <mergeCell ref="I8:K8"/>
    <mergeCell ref="L8:N8"/>
    <mergeCell ref="E8:E10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11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economika</cp:lastModifiedBy>
  <cp:lastPrinted>2022-11-09T11:17:28Z</cp:lastPrinted>
  <dcterms:created xsi:type="dcterms:W3CDTF">2013-05-25T16:45:04Z</dcterms:created>
  <dcterms:modified xsi:type="dcterms:W3CDTF">2022-11-15T08:45:16Z</dcterms:modified>
</cp:coreProperties>
</file>