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45" windowWidth="23520" windowHeight="123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G37" i="1" l="1"/>
  <c r="M43" i="1"/>
  <c r="L43" i="1"/>
  <c r="J43" i="1"/>
  <c r="I43" i="1"/>
  <c r="G43" i="1"/>
  <c r="E43" i="1"/>
  <c r="F43" i="1"/>
  <c r="D43" i="1"/>
  <c r="M41" i="1"/>
  <c r="L41" i="1"/>
  <c r="J41" i="1"/>
  <c r="I41" i="1"/>
  <c r="G41" i="1"/>
  <c r="E41" i="1"/>
  <c r="F41" i="1"/>
  <c r="D41" i="1"/>
  <c r="J24" i="1" l="1"/>
  <c r="K24" i="1"/>
  <c r="L24" i="1"/>
  <c r="M24" i="1"/>
  <c r="N24" i="1"/>
  <c r="I24" i="1"/>
  <c r="G24" i="1"/>
  <c r="H126" i="1"/>
  <c r="I126" i="1"/>
  <c r="J126" i="1"/>
  <c r="K126" i="1"/>
  <c r="L126" i="1"/>
  <c r="M126" i="1"/>
  <c r="N126" i="1"/>
  <c r="D126" i="1"/>
  <c r="E126" i="1"/>
  <c r="F126" i="1"/>
  <c r="G126" i="1"/>
  <c r="C126" i="1"/>
  <c r="M147" i="1" l="1"/>
  <c r="L147" i="1"/>
  <c r="J147" i="1"/>
  <c r="I147" i="1"/>
  <c r="G147" i="1"/>
  <c r="F147" i="1"/>
  <c r="E147" i="1"/>
  <c r="D147" i="1"/>
  <c r="M144" i="1"/>
  <c r="L144" i="1"/>
  <c r="J144" i="1"/>
  <c r="I144" i="1"/>
  <c r="G144" i="1"/>
  <c r="E144" i="1"/>
  <c r="F144" i="1"/>
  <c r="D144" i="1"/>
  <c r="M46" i="1"/>
  <c r="L46" i="1"/>
  <c r="J46" i="1"/>
  <c r="I46" i="1"/>
  <c r="G46" i="1"/>
  <c r="E46" i="1"/>
  <c r="F46" i="1"/>
  <c r="D46" i="1"/>
  <c r="M34" i="1"/>
  <c r="L34" i="1"/>
  <c r="J34" i="1"/>
  <c r="I34" i="1"/>
  <c r="G34" i="1"/>
  <c r="E34" i="1"/>
  <c r="F34" i="1"/>
  <c r="D24" i="1"/>
  <c r="E24" i="1"/>
  <c r="F24" i="1"/>
  <c r="M30" i="1"/>
  <c r="L30" i="1"/>
  <c r="J30" i="1"/>
  <c r="I30" i="1"/>
  <c r="G30" i="1"/>
  <c r="F30" i="1"/>
  <c r="M25" i="1" l="1"/>
  <c r="L25" i="1"/>
  <c r="J25" i="1"/>
  <c r="I25" i="1"/>
  <c r="G25" i="1"/>
  <c r="F25" i="1"/>
  <c r="D36" i="1" l="1"/>
  <c r="E36" i="1"/>
  <c r="E37" i="1" s="1"/>
  <c r="F36" i="1"/>
  <c r="G36" i="1"/>
  <c r="H36" i="1"/>
  <c r="I36" i="1"/>
  <c r="J36" i="1"/>
  <c r="K36" i="1"/>
  <c r="L36" i="1"/>
  <c r="M36" i="1"/>
  <c r="N36" i="1"/>
  <c r="C36" i="1"/>
  <c r="E22" i="1"/>
  <c r="F22" i="1"/>
  <c r="G22" i="1"/>
  <c r="H22" i="1"/>
  <c r="I22" i="1"/>
  <c r="J22" i="1"/>
  <c r="K22" i="1"/>
  <c r="L22" i="1"/>
  <c r="M22" i="1"/>
  <c r="N22" i="1"/>
  <c r="C22" i="1"/>
  <c r="M18" i="1"/>
  <c r="L18" i="1"/>
  <c r="J18" i="1"/>
  <c r="I18" i="1"/>
  <c r="E18" i="1"/>
  <c r="G18" i="1"/>
  <c r="F18" i="1"/>
  <c r="M16" i="1"/>
  <c r="L16" i="1"/>
  <c r="J16" i="1"/>
  <c r="I16" i="1"/>
  <c r="G16" i="1"/>
  <c r="F16" i="1"/>
  <c r="E16" i="1"/>
  <c r="D37" i="1" l="1"/>
  <c r="M37" i="1"/>
  <c r="L37" i="1"/>
  <c r="I37" i="1"/>
  <c r="F37" i="1"/>
  <c r="J37" i="1"/>
  <c r="D133" i="1"/>
  <c r="E133" i="1"/>
  <c r="F133" i="1"/>
  <c r="G133" i="1"/>
  <c r="I133" i="1"/>
  <c r="J133" i="1"/>
  <c r="L133" i="1"/>
  <c r="M133" i="1"/>
  <c r="C133" i="1"/>
  <c r="D134" i="1"/>
  <c r="E134" i="1"/>
  <c r="F134" i="1"/>
  <c r="G134" i="1"/>
  <c r="I134" i="1"/>
  <c r="J134" i="1"/>
  <c r="L134" i="1"/>
  <c r="M134" i="1"/>
  <c r="C134" i="1"/>
  <c r="E116" i="1"/>
  <c r="F116" i="1"/>
  <c r="G116" i="1"/>
  <c r="H116" i="1"/>
  <c r="I116" i="1"/>
  <c r="J116" i="1"/>
  <c r="K116" i="1"/>
  <c r="L116" i="1"/>
  <c r="M116" i="1"/>
  <c r="N116" i="1"/>
  <c r="D116" i="1"/>
  <c r="M114" i="1"/>
  <c r="L114" i="1"/>
  <c r="J114" i="1"/>
  <c r="I114" i="1"/>
  <c r="G114" i="1"/>
  <c r="E114" i="1"/>
  <c r="F114" i="1"/>
  <c r="D114" i="1"/>
  <c r="M102" i="1" l="1"/>
  <c r="L102" i="1"/>
  <c r="J102" i="1"/>
  <c r="I102" i="1"/>
  <c r="D102" i="1"/>
  <c r="G102" i="1"/>
  <c r="F102" i="1"/>
  <c r="M140" i="1" l="1"/>
  <c r="L140" i="1"/>
  <c r="J140" i="1"/>
  <c r="I140" i="1"/>
  <c r="G140" i="1"/>
  <c r="E140" i="1"/>
  <c r="F140" i="1"/>
  <c r="D140" i="1"/>
  <c r="D136" i="1"/>
  <c r="D137" i="1" s="1"/>
  <c r="E136" i="1"/>
  <c r="F136" i="1"/>
  <c r="F137" i="1" s="1"/>
  <c r="G136" i="1"/>
  <c r="G137" i="1" s="1"/>
  <c r="I136" i="1"/>
  <c r="I137" i="1" s="1"/>
  <c r="J136" i="1"/>
  <c r="J137" i="1" s="1"/>
  <c r="L136" i="1"/>
  <c r="L137" i="1" s="1"/>
  <c r="M136" i="1"/>
  <c r="M137" i="1" s="1"/>
  <c r="C136" i="1"/>
  <c r="E137" i="1" l="1"/>
  <c r="H137" i="1"/>
  <c r="D34" i="1"/>
  <c r="C12" i="1"/>
  <c r="C19" i="1"/>
  <c r="H19" i="1"/>
  <c r="K19" i="1"/>
  <c r="N19" i="1"/>
  <c r="D19" i="1"/>
  <c r="F19" i="1"/>
  <c r="G19" i="1"/>
  <c r="I19" i="1"/>
  <c r="J19" i="1"/>
  <c r="L19" i="1"/>
  <c r="M19" i="1"/>
  <c r="E19" i="1" l="1"/>
  <c r="E25" i="1"/>
  <c r="E30" i="1" l="1"/>
  <c r="D30" i="1"/>
  <c r="C24" i="1"/>
  <c r="D25" i="1" s="1"/>
</calcChain>
</file>

<file path=xl/sharedStrings.xml><?xml version="1.0" encoding="utf-8"?>
<sst xmlns="http://schemas.openxmlformats.org/spreadsheetml/2006/main" count="284" uniqueCount="180">
  <si>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</si>
  <si>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</si>
  <si>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</si>
  <si>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</si>
  <si>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</si>
  <si>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</si>
  <si>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</si>
  <si>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</si>
  <si>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</si>
  <si>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</si>
  <si>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</si>
  <si>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</si>
  <si>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</si>
  <si>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</si>
  <si>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</si>
  <si>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</si>
  <si>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</si>
  <si>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</si>
  <si>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</si>
  <si>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</si>
  <si>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</si>
  <si>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</si>
  <si>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</si>
  <si>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</si>
  <si>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</si>
  <si>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</si>
  <si>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</si>
  <si>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</si>
  <si>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</si>
  <si>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</si>
  <si>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</si>
  <si>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</si>
  <si>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</si>
  <si>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</si>
  <si>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</si>
  <si>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</si>
  <si>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</si>
  <si>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</si>
  <si>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</si>
  <si>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</si>
  <si>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</si>
  <si>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</si>
  <si>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</si>
  <si>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</si>
  <si>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</si>
  <si>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</si>
  <si>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</si>
  <si>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</si>
  <si>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</si>
  <si>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</si>
  <si>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</si>
  <si>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</si>
  <si>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</si>
  <si>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</si>
  <si>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</si>
  <si>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</si>
  <si>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</si>
  <si>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</si>
  <si>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</si>
  <si>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</si>
  <si>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</si>
  <si>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</si>
  <si>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</si>
  <si>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</si>
  <si>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r>
      <t>Топливо печное бытовое</t>
    </r>
    <r>
      <rPr>
        <b/>
        <sz val="14"/>
        <color indexed="8"/>
        <rFont val="Times New Roman"/>
        <family val="1"/>
        <charset val="204"/>
      </rPr>
      <t xml:space="preserve">, </t>
    </r>
    <r>
      <rPr>
        <sz val="14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</si>
  <si>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</si>
  <si>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</si>
  <si>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</si>
  <si>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</si>
  <si>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</si>
  <si>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</si>
  <si>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</si>
  <si>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</si>
  <si>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</si>
  <si>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</si>
  <si>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</si>
  <si>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</si>
  <si>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</si>
  <si>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</si>
  <si>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</si>
  <si>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</si>
  <si>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</si>
  <si>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</si>
  <si>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</si>
  <si>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</si>
  <si>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</si>
  <si>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</si>
  <si>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</si>
  <si>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</si>
  <si>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</si>
  <si>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</si>
  <si>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</si>
  <si>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</si>
  <si>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</si>
  <si>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</si>
  <si>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</si>
  <si>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</si>
  <si>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</si>
  <si>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</si>
  <si>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</si>
  <si>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</si>
  <si>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</si>
  <si>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</si>
  <si>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</si>
  <si>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</si>
  <si>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</si>
  <si>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</si>
  <si>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</si>
  <si>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</si>
  <si>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</si>
  <si>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</si>
  <si>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</si>
  <si>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</si>
  <si>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</si>
  <si>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</si>
  <si>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</si>
  <si>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</si>
  <si>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</si>
  <si>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</si>
  <si>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</si>
  <si>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</si>
  <si>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</si>
  <si>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</si>
  <si>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</si>
  <si>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</si>
  <si>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</si>
  <si>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</si>
  <si>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</si>
  <si>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</si>
  <si>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</si>
  <si>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</si>
  <si>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</si>
  <si>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</si>
  <si>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</si>
  <si>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</si>
  <si>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</si>
  <si>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</si>
  <si>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</si>
  <si>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</si>
  <si>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</si>
  <si>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</si>
  <si>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</si>
  <si>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</si>
  <si>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</si>
  <si>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</si>
  <si>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</si>
  <si>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</si>
  <si>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</si>
  <si>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</si>
  <si>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</si>
  <si>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</si>
  <si>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</si>
  <si>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</si>
  <si>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</si>
  <si>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</si>
  <si>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</si>
  <si>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</si>
  <si>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</si>
  <si>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</si>
  <si>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</si>
  <si>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</si>
  <si>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</si>
  <si>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</si>
  <si>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</si>
  <si>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</si>
  <si>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</si>
  <si>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</si>
  <si>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</si>
  <si>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</si>
  <si>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</si>
  <si>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</si>
  <si>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</si>
  <si>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</si>
  <si>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Основные показатели, представляемые для разработки прогноза социально-экономического развития муниципального образования Рогнединский район</t>
  </si>
  <si>
    <t>на среднесрочный период 2021 -2023 годы</t>
  </si>
  <si>
    <t>30.0</t>
  </si>
  <si>
    <t>32.00</t>
  </si>
  <si>
    <t>33.0</t>
  </si>
  <si>
    <t>34.0</t>
  </si>
  <si>
    <t>Приложение 1 Форма 2п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</si>
</sst>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9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0" fontId="7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 shrinkToFi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/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0" borderId="1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 applyProtection="1">
      <alignment horizontal="center" vertical="center" wrapText="1"/>
    </xf>
    <xf numFmtId="16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8"/>
  <sheetViews>
    <sheetView tabSelected="1" view="pageBreakPreview" zoomScale="73" zoomScaleNormal="70" zoomScaleSheetLayoutView="73" workbookViewId="0">
      <selection activeCell="A2" sqref="A2:N2"/>
    </sheetView>
  </sheetViews>
  <sheetFormatPr defaultRowHeight="12.75" x14ac:dyDescent="0.2"/>
  <cols>
    <col min="1" max="1" width="78.5703125" customWidth="1"/>
    <col min="2" max="2" width="41.28515625" customWidth="1"/>
    <col min="3" max="3" width="13" bestFit="1" customWidth="1"/>
    <col min="4" max="6" width="14.7109375" bestFit="1" customWidth="1"/>
    <col min="7" max="7" width="14.7109375" customWidth="1"/>
    <col min="8" max="9" width="14.7109375" bestFit="1" customWidth="1"/>
    <col min="10" max="10" width="14.7109375" customWidth="1"/>
    <col min="11" max="12" width="14.7109375" bestFit="1" customWidth="1"/>
    <col min="13" max="13" width="14.7109375" customWidth="1"/>
    <col min="14" max="14" width="14.7109375" bestFit="1" customWidth="1"/>
    <col min="15" max="15" width="79.28515625" customWidth="1"/>
  </cols>
  <sheetData>
    <row r="2" spans="1:14" ht="20.25" x14ac:dyDescent="0.2">
      <c r="A2" s="54" t="s">
        <v>179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pans="1:14" ht="24.75" customHeight="1" x14ac:dyDescent="0.2">
      <c r="A3" s="55" t="s">
        <v>173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25.5" customHeight="1" x14ac:dyDescent="0.2">
      <c r="A4" s="55" t="s">
        <v>174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20.25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7" spans="1:14" ht="18.75" x14ac:dyDescent="0.2">
      <c r="A7" s="56" t="s">
        <v>65</v>
      </c>
      <c r="B7" s="56" t="s">
        <v>66</v>
      </c>
      <c r="C7" s="1" t="s">
        <v>67</v>
      </c>
      <c r="D7" s="2" t="s">
        <v>67</v>
      </c>
      <c r="E7" s="2" t="s">
        <v>68</v>
      </c>
      <c r="F7" s="2" t="s">
        <v>69</v>
      </c>
      <c r="G7" s="2"/>
      <c r="H7" s="2"/>
      <c r="I7" s="2"/>
      <c r="J7" s="2"/>
      <c r="K7" s="2"/>
      <c r="L7" s="2"/>
      <c r="M7" s="2"/>
      <c r="N7" s="2"/>
    </row>
    <row r="8" spans="1:14" ht="18.75" x14ac:dyDescent="0.2">
      <c r="A8" s="56"/>
      <c r="B8" s="56"/>
      <c r="C8" s="56">
        <v>2018</v>
      </c>
      <c r="D8" s="56">
        <v>2019</v>
      </c>
      <c r="E8" s="56">
        <v>2020</v>
      </c>
      <c r="F8" s="58">
        <v>2021</v>
      </c>
      <c r="G8" s="59"/>
      <c r="H8" s="60"/>
      <c r="I8" s="58">
        <v>2022</v>
      </c>
      <c r="J8" s="59"/>
      <c r="K8" s="60"/>
      <c r="L8" s="58">
        <v>2023</v>
      </c>
      <c r="M8" s="59"/>
      <c r="N8" s="60"/>
    </row>
    <row r="9" spans="1:14" ht="37.5" x14ac:dyDescent="0.2">
      <c r="A9" s="56"/>
      <c r="B9" s="56"/>
      <c r="C9" s="56"/>
      <c r="D9" s="56"/>
      <c r="E9" s="56"/>
      <c r="F9" s="22" t="s">
        <v>130</v>
      </c>
      <c r="G9" s="22" t="s">
        <v>127</v>
      </c>
      <c r="H9" s="21" t="s">
        <v>128</v>
      </c>
      <c r="I9" s="22" t="s">
        <v>130</v>
      </c>
      <c r="J9" s="22" t="s">
        <v>127</v>
      </c>
      <c r="K9" s="22" t="s">
        <v>128</v>
      </c>
      <c r="L9" s="22" t="s">
        <v>130</v>
      </c>
      <c r="M9" s="22" t="s">
        <v>127</v>
      </c>
      <c r="N9" s="22" t="s">
        <v>128</v>
      </c>
    </row>
    <row r="10" spans="1:14" ht="18.75" x14ac:dyDescent="0.2">
      <c r="A10" s="56"/>
      <c r="B10" s="56"/>
      <c r="C10" s="56"/>
      <c r="D10" s="56"/>
      <c r="E10" s="56"/>
      <c r="F10" s="1" t="s">
        <v>70</v>
      </c>
      <c r="G10" s="21" t="s">
        <v>71</v>
      </c>
      <c r="H10" s="21" t="s">
        <v>129</v>
      </c>
      <c r="I10" s="21" t="s">
        <v>70</v>
      </c>
      <c r="J10" s="21" t="s">
        <v>71</v>
      </c>
      <c r="K10" s="21" t="s">
        <v>129</v>
      </c>
      <c r="L10" s="21" t="s">
        <v>70</v>
      </c>
      <c r="M10" s="21" t="s">
        <v>71</v>
      </c>
      <c r="N10" s="21" t="s">
        <v>129</v>
      </c>
    </row>
    <row r="11" spans="1:14" ht="18.75" x14ac:dyDescent="0.2">
      <c r="A11" s="23" t="s">
        <v>72</v>
      </c>
      <c r="B11" s="24"/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18.75" x14ac:dyDescent="0.2">
      <c r="A12" s="19" t="s">
        <v>136</v>
      </c>
      <c r="B12" s="3" t="s">
        <v>73</v>
      </c>
      <c r="C12" s="17">
        <f>(6.504+6.369)/2</f>
        <v>6.4364999999999997</v>
      </c>
      <c r="D12" s="18">
        <v>6319</v>
      </c>
      <c r="E12" s="18">
        <v>6.2919999999999998</v>
      </c>
      <c r="F12" s="18">
        <v>6.2850000000000001</v>
      </c>
      <c r="G12" s="18">
        <v>6.2850000000000001</v>
      </c>
      <c r="H12" s="40">
        <v>0</v>
      </c>
      <c r="I12" s="18">
        <v>6.2750000000000004</v>
      </c>
      <c r="J12" s="18">
        <v>6.2750000000000004</v>
      </c>
      <c r="K12" s="40">
        <v>0</v>
      </c>
      <c r="L12" s="18">
        <v>6.27</v>
      </c>
      <c r="M12" s="18">
        <v>6.27</v>
      </c>
      <c r="N12" s="40">
        <v>0</v>
      </c>
    </row>
    <row r="13" spans="1:14" ht="18.75" x14ac:dyDescent="0.2">
      <c r="A13" s="19" t="s">
        <v>137</v>
      </c>
      <c r="B13" s="3" t="s">
        <v>73</v>
      </c>
      <c r="C13" s="17">
        <v>3.6</v>
      </c>
      <c r="D13" s="18">
        <v>3.5</v>
      </c>
      <c r="E13" s="18">
        <v>3.4769999999999999</v>
      </c>
      <c r="F13" s="18">
        <v>3.5</v>
      </c>
      <c r="G13" s="18">
        <v>3.5</v>
      </c>
      <c r="H13" s="40">
        <v>0</v>
      </c>
      <c r="I13" s="18">
        <v>3.5</v>
      </c>
      <c r="J13" s="18">
        <v>3.5</v>
      </c>
      <c r="K13" s="40">
        <v>0</v>
      </c>
      <c r="L13" s="18">
        <v>3.5</v>
      </c>
      <c r="M13" s="18">
        <v>3.5</v>
      </c>
      <c r="N13" s="40">
        <v>0</v>
      </c>
    </row>
    <row r="14" spans="1:14" ht="18.75" x14ac:dyDescent="0.2">
      <c r="A14" s="34" t="s">
        <v>138</v>
      </c>
      <c r="B14" s="3" t="s">
        <v>73</v>
      </c>
      <c r="C14" s="36">
        <v>1.8069999999999999</v>
      </c>
      <c r="D14" s="40">
        <v>1.8</v>
      </c>
      <c r="E14" s="50">
        <v>1.8</v>
      </c>
      <c r="F14" s="50">
        <v>1.8</v>
      </c>
      <c r="G14" s="50">
        <v>1.8</v>
      </c>
      <c r="H14" s="50">
        <v>0</v>
      </c>
      <c r="I14" s="50">
        <v>1.8</v>
      </c>
      <c r="J14" s="50">
        <v>1.8</v>
      </c>
      <c r="K14" s="50">
        <v>0</v>
      </c>
      <c r="L14" s="50">
        <v>1.8</v>
      </c>
      <c r="M14" s="50">
        <v>1.8</v>
      </c>
      <c r="N14" s="50">
        <v>0</v>
      </c>
    </row>
    <row r="15" spans="1:14" ht="18.75" x14ac:dyDescent="0.2">
      <c r="A15" s="19" t="s">
        <v>75</v>
      </c>
      <c r="B15" s="3" t="s">
        <v>76</v>
      </c>
      <c r="C15" s="36">
        <v>71.599999999999994</v>
      </c>
      <c r="D15" s="40">
        <v>71.8</v>
      </c>
      <c r="E15" s="40">
        <v>72</v>
      </c>
      <c r="F15" s="40">
        <v>72.5</v>
      </c>
      <c r="G15" s="40">
        <v>72.5</v>
      </c>
      <c r="H15" s="40">
        <v>0</v>
      </c>
      <c r="I15" s="40">
        <v>72.8</v>
      </c>
      <c r="J15" s="40">
        <v>72.8</v>
      </c>
      <c r="K15" s="40">
        <v>0</v>
      </c>
      <c r="L15" s="40">
        <v>73</v>
      </c>
      <c r="M15" s="40">
        <v>73</v>
      </c>
      <c r="N15" s="40">
        <v>0</v>
      </c>
    </row>
    <row r="16" spans="1:14" s="51" customFormat="1" ht="37.5" x14ac:dyDescent="0.2">
      <c r="A16" s="34" t="s">
        <v>77</v>
      </c>
      <c r="B16" s="48" t="s">
        <v>78</v>
      </c>
      <c r="C16" s="45">
        <v>8.4</v>
      </c>
      <c r="D16" s="50">
        <v>6.8</v>
      </c>
      <c r="E16" s="50">
        <f>43/E12</f>
        <v>6.8340750158931982</v>
      </c>
      <c r="F16" s="50">
        <f>44/F12</f>
        <v>7.0007955449482893</v>
      </c>
      <c r="G16" s="50">
        <f>44/G12</f>
        <v>7.0007955449482893</v>
      </c>
      <c r="H16" s="50">
        <v>0</v>
      </c>
      <c r="I16" s="50">
        <f>45/I12</f>
        <v>7.1713147410358564</v>
      </c>
      <c r="J16" s="50">
        <f>45/J12</f>
        <v>7.1713147410358564</v>
      </c>
      <c r="K16" s="50">
        <v>0</v>
      </c>
      <c r="L16" s="50">
        <f>46/L12</f>
        <v>7.3365231259968109</v>
      </c>
      <c r="M16" s="50">
        <f>46/M12</f>
        <v>7.3365231259968109</v>
      </c>
      <c r="N16" s="50">
        <v>0</v>
      </c>
    </row>
    <row r="17" spans="1:14" s="51" customFormat="1" ht="18.75" x14ac:dyDescent="0.2">
      <c r="A17" s="34" t="s">
        <v>139</v>
      </c>
      <c r="B17" s="48" t="s">
        <v>140</v>
      </c>
      <c r="C17" s="49">
        <v>1.24</v>
      </c>
      <c r="D17" s="47">
        <v>1.21</v>
      </c>
      <c r="E17" s="52">
        <v>1.2</v>
      </c>
      <c r="F17" s="52">
        <v>1.23</v>
      </c>
      <c r="G17" s="52">
        <v>1.23</v>
      </c>
      <c r="H17" s="50">
        <v>0</v>
      </c>
      <c r="I17" s="52">
        <v>1.24</v>
      </c>
      <c r="J17" s="52">
        <v>1.24</v>
      </c>
      <c r="K17" s="50">
        <v>0</v>
      </c>
      <c r="L17" s="52">
        <v>1.25</v>
      </c>
      <c r="M17" s="52">
        <v>1.25</v>
      </c>
      <c r="N17" s="50">
        <v>0</v>
      </c>
    </row>
    <row r="18" spans="1:14" ht="37.5" x14ac:dyDescent="0.2">
      <c r="A18" s="19" t="s">
        <v>79</v>
      </c>
      <c r="B18" s="3" t="s">
        <v>80</v>
      </c>
      <c r="C18" s="45">
        <v>20.7</v>
      </c>
      <c r="D18" s="50">
        <v>15</v>
      </c>
      <c r="E18" s="50">
        <f>92/E12</f>
        <v>14.621741894469167</v>
      </c>
      <c r="F18" s="50">
        <f>90/F12</f>
        <v>14.319809069212409</v>
      </c>
      <c r="G18" s="50">
        <f>90/G12</f>
        <v>14.319809069212409</v>
      </c>
      <c r="H18" s="50">
        <v>0</v>
      </c>
      <c r="I18" s="50">
        <f>88/I12</f>
        <v>14.02390438247012</v>
      </c>
      <c r="J18" s="40">
        <f>88/J12</f>
        <v>14.02390438247012</v>
      </c>
      <c r="K18" s="40">
        <v>0</v>
      </c>
      <c r="L18" s="40">
        <f>87/L12</f>
        <v>13.875598086124404</v>
      </c>
      <c r="M18" s="40">
        <f>87/M12</f>
        <v>13.875598086124404</v>
      </c>
      <c r="N18" s="40">
        <v>0</v>
      </c>
    </row>
    <row r="19" spans="1:14" ht="18.75" x14ac:dyDescent="0.2">
      <c r="A19" s="19" t="s">
        <v>119</v>
      </c>
      <c r="B19" s="3" t="s">
        <v>81</v>
      </c>
      <c r="C19" s="36">
        <f>C16-C18</f>
        <v>-12.299999999999999</v>
      </c>
      <c r="D19" s="36">
        <f t="shared" ref="D19:N19" si="0">D16-D18</f>
        <v>-8.1999999999999993</v>
      </c>
      <c r="E19" s="36">
        <f t="shared" si="0"/>
        <v>-7.7876668785759691</v>
      </c>
      <c r="F19" s="36">
        <f t="shared" si="0"/>
        <v>-7.3190135242641201</v>
      </c>
      <c r="G19" s="36">
        <f t="shared" si="0"/>
        <v>-7.3190135242641201</v>
      </c>
      <c r="H19" s="36">
        <f t="shared" si="0"/>
        <v>0</v>
      </c>
      <c r="I19" s="36">
        <f t="shared" si="0"/>
        <v>-6.8525896414342631</v>
      </c>
      <c r="J19" s="36">
        <f t="shared" si="0"/>
        <v>-6.8525896414342631</v>
      </c>
      <c r="K19" s="36">
        <f t="shared" si="0"/>
        <v>0</v>
      </c>
      <c r="L19" s="36">
        <f t="shared" si="0"/>
        <v>-6.5390749601275928</v>
      </c>
      <c r="M19" s="36">
        <f t="shared" si="0"/>
        <v>-6.5390749601275928</v>
      </c>
      <c r="N19" s="36">
        <f t="shared" si="0"/>
        <v>0</v>
      </c>
    </row>
    <row r="20" spans="1:14" ht="18.75" x14ac:dyDescent="0.2">
      <c r="A20" s="19" t="s">
        <v>85</v>
      </c>
      <c r="B20" s="3" t="s">
        <v>109</v>
      </c>
      <c r="C20" s="36">
        <v>224</v>
      </c>
      <c r="D20" s="40">
        <v>221</v>
      </c>
      <c r="E20" s="40">
        <v>218</v>
      </c>
      <c r="F20" s="40">
        <v>217</v>
      </c>
      <c r="G20" s="40">
        <v>210</v>
      </c>
      <c r="H20" s="40">
        <v>0</v>
      </c>
      <c r="I20" s="40">
        <v>209</v>
      </c>
      <c r="J20" s="40">
        <v>201</v>
      </c>
      <c r="K20" s="40">
        <v>0</v>
      </c>
      <c r="L20" s="40">
        <v>200</v>
      </c>
      <c r="M20" s="40">
        <v>196</v>
      </c>
      <c r="N20" s="40">
        <v>0</v>
      </c>
    </row>
    <row r="21" spans="1:14" ht="18.75" x14ac:dyDescent="0.2">
      <c r="A21" s="19" t="s">
        <v>87</v>
      </c>
      <c r="B21" s="3" t="s">
        <v>109</v>
      </c>
      <c r="C21" s="36">
        <v>268</v>
      </c>
      <c r="D21" s="40">
        <v>219</v>
      </c>
      <c r="E21" s="40">
        <v>242</v>
      </c>
      <c r="F21" s="40">
        <v>241</v>
      </c>
      <c r="G21" s="40">
        <v>233</v>
      </c>
      <c r="H21" s="40">
        <v>0</v>
      </c>
      <c r="I21" s="40">
        <v>226</v>
      </c>
      <c r="J21" s="40">
        <v>216</v>
      </c>
      <c r="K21" s="40">
        <v>0</v>
      </c>
      <c r="L21" s="40">
        <v>216</v>
      </c>
      <c r="M21" s="40">
        <v>209</v>
      </c>
      <c r="N21" s="40">
        <v>0</v>
      </c>
    </row>
    <row r="22" spans="1:14" ht="18.75" x14ac:dyDescent="0.2">
      <c r="A22" s="19" t="s">
        <v>141</v>
      </c>
      <c r="B22" s="3" t="s">
        <v>109</v>
      </c>
      <c r="C22" s="3">
        <f>C20-C21</f>
        <v>-44</v>
      </c>
      <c r="D22" s="3">
        <v>2</v>
      </c>
      <c r="E22" s="3">
        <f t="shared" ref="E22:N22" si="1">E20-E21</f>
        <v>-24</v>
      </c>
      <c r="F22" s="3">
        <f t="shared" si="1"/>
        <v>-24</v>
      </c>
      <c r="G22" s="3">
        <f t="shared" si="1"/>
        <v>-23</v>
      </c>
      <c r="H22" s="3">
        <f t="shared" si="1"/>
        <v>0</v>
      </c>
      <c r="I22" s="3">
        <f t="shared" si="1"/>
        <v>-17</v>
      </c>
      <c r="J22" s="3">
        <f t="shared" si="1"/>
        <v>-15</v>
      </c>
      <c r="K22" s="3">
        <f t="shared" si="1"/>
        <v>0</v>
      </c>
      <c r="L22" s="3">
        <f t="shared" si="1"/>
        <v>-16</v>
      </c>
      <c r="M22" s="3">
        <f t="shared" si="1"/>
        <v>-13</v>
      </c>
      <c r="N22" s="3">
        <f t="shared" si="1"/>
        <v>0</v>
      </c>
    </row>
    <row r="23" spans="1:14" ht="18.75" x14ac:dyDescent="0.2">
      <c r="A23" s="23" t="s">
        <v>88</v>
      </c>
      <c r="B23" s="24"/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 ht="56.25" x14ac:dyDescent="0.2">
      <c r="A24" s="19" t="s">
        <v>89</v>
      </c>
      <c r="B24" s="3" t="s">
        <v>90</v>
      </c>
      <c r="C24" s="36">
        <f>C27+C29+C31+C31+C33</f>
        <v>18267</v>
      </c>
      <c r="D24" s="36">
        <f>D27+D29+D31+D33</f>
        <v>31745.7</v>
      </c>
      <c r="E24" s="36">
        <f t="shared" ref="E24:G24" si="2">E27+E29+E31+E31+E33</f>
        <v>32602</v>
      </c>
      <c r="F24" s="36">
        <f t="shared" si="2"/>
        <v>33193</v>
      </c>
      <c r="G24" s="36">
        <f t="shared" si="2"/>
        <v>34270</v>
      </c>
      <c r="H24" s="36">
        <v>0</v>
      </c>
      <c r="I24" s="36">
        <f>I27+I29+I31+I33</f>
        <v>34220</v>
      </c>
      <c r="J24" s="36">
        <f t="shared" ref="J24:N24" si="3">J27+J29+J31+J33</f>
        <v>35320</v>
      </c>
      <c r="K24" s="36">
        <f t="shared" si="3"/>
        <v>0</v>
      </c>
      <c r="L24" s="36">
        <f t="shared" si="3"/>
        <v>35280</v>
      </c>
      <c r="M24" s="36">
        <f t="shared" si="3"/>
        <v>36510</v>
      </c>
      <c r="N24" s="36">
        <f t="shared" si="3"/>
        <v>0</v>
      </c>
    </row>
    <row r="25" spans="1:14" ht="18.75" x14ac:dyDescent="0.2">
      <c r="A25" s="19"/>
      <c r="B25" s="3" t="s">
        <v>91</v>
      </c>
      <c r="C25" s="36">
        <v>150.80000000000001</v>
      </c>
      <c r="D25" s="40">
        <f>D24/C24*100</f>
        <v>173.78715716866481</v>
      </c>
      <c r="E25" s="40">
        <f>E24/D24*100</f>
        <v>102.69737318754981</v>
      </c>
      <c r="F25" s="40">
        <f>F24/E24*100</f>
        <v>101.81277222256304</v>
      </c>
      <c r="G25" s="40">
        <f>G24/F24*100</f>
        <v>103.24466001867864</v>
      </c>
      <c r="H25" s="40">
        <v>0</v>
      </c>
      <c r="I25" s="40">
        <f>I24/F24*100</f>
        <v>103.09402584882355</v>
      </c>
      <c r="J25" s="40">
        <f>J24/G24*100</f>
        <v>103.06390428946601</v>
      </c>
      <c r="K25" s="40">
        <v>0</v>
      </c>
      <c r="L25" s="40">
        <f>L24/I24*100</f>
        <v>103.09760374050263</v>
      </c>
      <c r="M25" s="40">
        <f>M24/J24*100</f>
        <v>103.3691959229898</v>
      </c>
      <c r="N25" s="40">
        <v>0</v>
      </c>
    </row>
    <row r="26" spans="1:14" ht="18.75" x14ac:dyDescent="0.2">
      <c r="A26" s="19" t="s">
        <v>0</v>
      </c>
      <c r="B26" s="3"/>
      <c r="C26" s="36"/>
      <c r="D26" s="35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ht="56.25" x14ac:dyDescent="0.2">
      <c r="A27" s="19" t="s">
        <v>131</v>
      </c>
      <c r="B27" s="3" t="s">
        <v>90</v>
      </c>
      <c r="C27" s="36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</row>
    <row r="28" spans="1:14" ht="19.5" customHeight="1" x14ac:dyDescent="0.2">
      <c r="A28" s="19"/>
      <c r="B28" s="3" t="s">
        <v>91</v>
      </c>
      <c r="C28" s="36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</row>
    <row r="29" spans="1:14" ht="56.25" x14ac:dyDescent="0.2">
      <c r="A29" s="19" t="s">
        <v>132</v>
      </c>
      <c r="B29" s="3" t="s">
        <v>90</v>
      </c>
      <c r="C29" s="36">
        <v>12632</v>
      </c>
      <c r="D29" s="35">
        <v>24898</v>
      </c>
      <c r="E29" s="4">
        <v>25645</v>
      </c>
      <c r="F29" s="4">
        <v>26158</v>
      </c>
      <c r="G29" s="4">
        <v>27220</v>
      </c>
      <c r="H29" s="4">
        <v>0</v>
      </c>
      <c r="I29" s="4">
        <v>27100</v>
      </c>
      <c r="J29" s="4">
        <v>28120</v>
      </c>
      <c r="K29" s="4">
        <v>0</v>
      </c>
      <c r="L29" s="4">
        <v>28080</v>
      </c>
      <c r="M29" s="4">
        <v>29210</v>
      </c>
      <c r="N29" s="4">
        <v>0</v>
      </c>
    </row>
    <row r="30" spans="1:14" ht="18.75" x14ac:dyDescent="0.2">
      <c r="A30" s="19"/>
      <c r="B30" s="3" t="s">
        <v>74</v>
      </c>
      <c r="C30" s="36">
        <v>188.7</v>
      </c>
      <c r="D30" s="40">
        <f>D29/C29*100</f>
        <v>197.10259658011401</v>
      </c>
      <c r="E30" s="40">
        <f t="shared" ref="E30:F30" si="4">E29/D29*100</f>
        <v>103.0002409832115</v>
      </c>
      <c r="F30" s="40">
        <f t="shared" si="4"/>
        <v>102.00038993955938</v>
      </c>
      <c r="G30" s="40">
        <f>G29/E29*100</f>
        <v>106.1415480600507</v>
      </c>
      <c r="H30" s="40">
        <v>0</v>
      </c>
      <c r="I30" s="40">
        <f>I29/F29*100</f>
        <v>103.60119275173942</v>
      </c>
      <c r="J30" s="40">
        <f>J29/G29*100</f>
        <v>103.30639235855988</v>
      </c>
      <c r="K30" s="40">
        <v>0</v>
      </c>
      <c r="L30" s="40">
        <f>L29/I29*100</f>
        <v>103.61623616236162</v>
      </c>
      <c r="M30" s="40">
        <f>M29/J29*100</f>
        <v>103.87624466571835</v>
      </c>
      <c r="N30" s="40">
        <v>0</v>
      </c>
    </row>
    <row r="31" spans="1:14" ht="75" x14ac:dyDescent="0.2">
      <c r="A31" s="19" t="s">
        <v>133</v>
      </c>
      <c r="B31" s="3" t="s">
        <v>90</v>
      </c>
      <c r="C31" s="36">
        <v>0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</row>
    <row r="32" spans="1:14" ht="18.75" x14ac:dyDescent="0.2">
      <c r="A32" s="19"/>
      <c r="B32" s="3" t="s">
        <v>74</v>
      </c>
      <c r="C32" s="36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</row>
    <row r="33" spans="1:14" ht="75" x14ac:dyDescent="0.2">
      <c r="A33" s="19" t="s">
        <v>134</v>
      </c>
      <c r="B33" s="3" t="s">
        <v>90</v>
      </c>
      <c r="C33" s="36">
        <v>5635</v>
      </c>
      <c r="D33" s="35">
        <v>6847.7</v>
      </c>
      <c r="E33" s="4">
        <v>6957</v>
      </c>
      <c r="F33" s="4">
        <v>7035</v>
      </c>
      <c r="G33" s="4">
        <v>7050</v>
      </c>
      <c r="H33" s="4">
        <v>0</v>
      </c>
      <c r="I33" s="4">
        <v>7120</v>
      </c>
      <c r="J33" s="4">
        <v>7200</v>
      </c>
      <c r="K33" s="4">
        <v>0</v>
      </c>
      <c r="L33" s="4">
        <v>7200</v>
      </c>
      <c r="M33" s="4">
        <v>7300</v>
      </c>
      <c r="N33" s="4">
        <v>0</v>
      </c>
    </row>
    <row r="34" spans="1:14" ht="18.75" x14ac:dyDescent="0.2">
      <c r="A34" s="19"/>
      <c r="B34" s="3" t="s">
        <v>74</v>
      </c>
      <c r="C34" s="36">
        <v>104</v>
      </c>
      <c r="D34" s="40">
        <f>D33/C33*100</f>
        <v>121.52085181898846</v>
      </c>
      <c r="E34" s="40">
        <f t="shared" ref="E34:F34" si="5">E33/D33*100</f>
        <v>101.59615637367293</v>
      </c>
      <c r="F34" s="40">
        <f t="shared" si="5"/>
        <v>101.1211729193618</v>
      </c>
      <c r="G34" s="40">
        <f>G33/E33*100</f>
        <v>101.33678309616214</v>
      </c>
      <c r="H34" s="40">
        <v>0</v>
      </c>
      <c r="I34" s="40">
        <f>I33/F33*100</f>
        <v>101.20824449182658</v>
      </c>
      <c r="J34" s="40">
        <f>J33/G33*100</f>
        <v>102.12765957446808</v>
      </c>
      <c r="K34" s="40">
        <v>0</v>
      </c>
      <c r="L34" s="40">
        <f>L33/I33*100</f>
        <v>101.12359550561798</v>
      </c>
      <c r="M34" s="40">
        <f>M33/J33*100</f>
        <v>101.38888888888889</v>
      </c>
      <c r="N34" s="40">
        <v>0</v>
      </c>
    </row>
    <row r="35" spans="1:14" ht="18.75" x14ac:dyDescent="0.2">
      <c r="A35" s="30" t="s">
        <v>94</v>
      </c>
      <c r="B35" s="31"/>
      <c r="C35" s="31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</row>
    <row r="36" spans="1:14" ht="37.5" x14ac:dyDescent="0.2">
      <c r="A36" s="20" t="s">
        <v>93</v>
      </c>
      <c r="B36" s="7" t="s">
        <v>90</v>
      </c>
      <c r="C36" s="7">
        <f>C40+C42</f>
        <v>437650</v>
      </c>
      <c r="D36" s="7">
        <f t="shared" ref="D36:N36" si="6">D40+D42</f>
        <v>437964</v>
      </c>
      <c r="E36" s="7">
        <f t="shared" si="6"/>
        <v>443562</v>
      </c>
      <c r="F36" s="7">
        <f t="shared" si="6"/>
        <v>455829</v>
      </c>
      <c r="G36" s="7">
        <f t="shared" si="6"/>
        <v>460546</v>
      </c>
      <c r="H36" s="7">
        <f t="shared" si="6"/>
        <v>0</v>
      </c>
      <c r="I36" s="7">
        <f t="shared" si="6"/>
        <v>473741</v>
      </c>
      <c r="J36" s="7">
        <f t="shared" si="6"/>
        <v>478745</v>
      </c>
      <c r="K36" s="7">
        <f t="shared" si="6"/>
        <v>0</v>
      </c>
      <c r="L36" s="7">
        <f t="shared" si="6"/>
        <v>491920</v>
      </c>
      <c r="M36" s="7">
        <f t="shared" si="6"/>
        <v>498069</v>
      </c>
      <c r="N36" s="7">
        <f t="shared" si="6"/>
        <v>0</v>
      </c>
    </row>
    <row r="37" spans="1:14" ht="37.5" x14ac:dyDescent="0.2">
      <c r="A37" s="19"/>
      <c r="B37" s="3" t="s">
        <v>92</v>
      </c>
      <c r="C37" s="36">
        <v>89</v>
      </c>
      <c r="D37" s="40">
        <f>D36/C36/D38*10000</f>
        <v>96.687678096288309</v>
      </c>
      <c r="E37" s="40">
        <f>E36/D36/E38*10000</f>
        <v>98.137778341343974</v>
      </c>
      <c r="F37" s="40">
        <f t="shared" ref="F37" si="7">F36/E36/F38*10000</f>
        <v>99.386427496475079</v>
      </c>
      <c r="G37" s="40">
        <f>G36/E36/G38*10000</f>
        <v>100.41489601976095</v>
      </c>
      <c r="H37" s="40">
        <v>0</v>
      </c>
      <c r="I37" s="40">
        <f>I36/F36/I38*10000</f>
        <v>100.31809242697538</v>
      </c>
      <c r="J37" s="40">
        <f>J36/G36/J38*10000</f>
        <v>100.33939570837079</v>
      </c>
      <c r="K37" s="40">
        <v>0</v>
      </c>
      <c r="L37" s="40">
        <f>L36/I36/L38*10000</f>
        <v>100.13242896412579</v>
      </c>
      <c r="M37" s="40">
        <f>M36/J36/M38*10000</f>
        <v>100.324384573766</v>
      </c>
      <c r="N37" s="40">
        <v>0</v>
      </c>
    </row>
    <row r="38" spans="1:14" ht="18.75" x14ac:dyDescent="0.2">
      <c r="A38" s="19" t="s">
        <v>151</v>
      </c>
      <c r="B38" s="3" t="s">
        <v>152</v>
      </c>
      <c r="C38" s="3">
        <v>98.8</v>
      </c>
      <c r="D38" s="4">
        <v>103.5</v>
      </c>
      <c r="E38" s="4">
        <v>103.2</v>
      </c>
      <c r="F38" s="4">
        <v>103.4</v>
      </c>
      <c r="G38" s="4">
        <v>103.4</v>
      </c>
      <c r="H38" s="4">
        <v>0</v>
      </c>
      <c r="I38" s="4">
        <v>103.6</v>
      </c>
      <c r="J38" s="4">
        <v>103.6</v>
      </c>
      <c r="K38" s="4">
        <v>0</v>
      </c>
      <c r="L38" s="4">
        <v>103.7</v>
      </c>
      <c r="M38" s="4">
        <v>103.7</v>
      </c>
      <c r="N38" s="4">
        <v>0</v>
      </c>
    </row>
    <row r="39" spans="1:14" ht="18.75" x14ac:dyDescent="0.2">
      <c r="A39" s="19" t="s">
        <v>0</v>
      </c>
      <c r="B39" s="3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ht="37.5" x14ac:dyDescent="0.2">
      <c r="A40" s="19" t="s">
        <v>146</v>
      </c>
      <c r="B40" s="3" t="s">
        <v>90</v>
      </c>
      <c r="C40" s="3">
        <v>237658</v>
      </c>
      <c r="D40" s="4">
        <v>246775</v>
      </c>
      <c r="E40" s="4">
        <v>237998</v>
      </c>
      <c r="F40" s="4">
        <v>244873</v>
      </c>
      <c r="G40" s="4">
        <v>246573</v>
      </c>
      <c r="H40" s="4">
        <v>0</v>
      </c>
      <c r="I40" s="4">
        <v>253788</v>
      </c>
      <c r="J40" s="4">
        <v>255788</v>
      </c>
      <c r="K40" s="4">
        <v>0</v>
      </c>
      <c r="L40" s="4">
        <v>262956</v>
      </c>
      <c r="M40" s="4">
        <v>265132</v>
      </c>
      <c r="N40" s="4">
        <v>0</v>
      </c>
    </row>
    <row r="41" spans="1:14" ht="37.5" x14ac:dyDescent="0.2">
      <c r="A41" s="19" t="s">
        <v>145</v>
      </c>
      <c r="B41" s="3" t="s">
        <v>92</v>
      </c>
      <c r="C41" s="36">
        <v>76</v>
      </c>
      <c r="D41" s="40">
        <f>D40/C40/D38*10000</f>
        <v>100.32481620261942</v>
      </c>
      <c r="E41" s="40">
        <f t="shared" ref="E41:F41" si="8">E40/D40/E38*10000</f>
        <v>93.452828306863964</v>
      </c>
      <c r="F41" s="40">
        <f t="shared" si="8"/>
        <v>99.505492975632976</v>
      </c>
      <c r="G41" s="40">
        <f>G40/E40/G38*10000</f>
        <v>100.1962973438507</v>
      </c>
      <c r="H41" s="40">
        <v>0</v>
      </c>
      <c r="I41" s="40">
        <f>I40/F40/I38*10000</f>
        <v>100.03924972092146</v>
      </c>
      <c r="J41" s="40">
        <f>J40/G40/J38*10000</f>
        <v>100.13246133989281</v>
      </c>
      <c r="K41" s="40">
        <v>0</v>
      </c>
      <c r="L41" s="40">
        <f>L40/I40/L38*10000</f>
        <v>99.915587219176345</v>
      </c>
      <c r="M41" s="40">
        <f>M40/J40/M38*10000</f>
        <v>99.954701216453074</v>
      </c>
      <c r="N41" s="40">
        <v>0</v>
      </c>
    </row>
    <row r="42" spans="1:14" ht="37.5" x14ac:dyDescent="0.2">
      <c r="A42" s="19" t="s">
        <v>147</v>
      </c>
      <c r="B42" s="3" t="s">
        <v>90</v>
      </c>
      <c r="C42" s="3">
        <v>199992</v>
      </c>
      <c r="D42" s="4">
        <v>191189</v>
      </c>
      <c r="E42" s="4">
        <v>205564</v>
      </c>
      <c r="F42" s="4">
        <v>210956</v>
      </c>
      <c r="G42" s="4">
        <v>213973</v>
      </c>
      <c r="H42" s="4">
        <v>0</v>
      </c>
      <c r="I42" s="4">
        <v>219953</v>
      </c>
      <c r="J42" s="4">
        <v>222957</v>
      </c>
      <c r="K42" s="4">
        <v>0</v>
      </c>
      <c r="L42" s="4">
        <v>228964</v>
      </c>
      <c r="M42" s="4">
        <v>232937</v>
      </c>
      <c r="N42" s="4">
        <v>0</v>
      </c>
    </row>
    <row r="43" spans="1:14" ht="37.5" x14ac:dyDescent="0.2">
      <c r="A43" s="19" t="s">
        <v>148</v>
      </c>
      <c r="B43" s="3" t="s">
        <v>92</v>
      </c>
      <c r="C43" s="36">
        <v>111.7</v>
      </c>
      <c r="D43" s="40">
        <f>D42/C42/D38*10000</f>
        <v>92.365530370007079</v>
      </c>
      <c r="E43" s="40">
        <f t="shared" ref="E43:F43" si="9">E42/D42/E38*10000</f>
        <v>104.18482364603621</v>
      </c>
      <c r="F43" s="40">
        <f t="shared" si="9"/>
        <v>99.248575801097417</v>
      </c>
      <c r="G43" s="40">
        <f>G42/E42/G38*10000</f>
        <v>100.66798531394328</v>
      </c>
      <c r="H43" s="40">
        <v>0</v>
      </c>
      <c r="I43" s="40">
        <f>I42/F42/I38*10000</f>
        <v>100.64176679489826</v>
      </c>
      <c r="J43" s="40">
        <f>J42/G42/J38*10000</f>
        <v>100.57785770142002</v>
      </c>
      <c r="K43" s="40">
        <v>0</v>
      </c>
      <c r="L43" s="40">
        <f>L42/I42/L38*10000</f>
        <v>100.38262710994438</v>
      </c>
      <c r="M43" s="40">
        <f>M42/J42/M38*10000</f>
        <v>100.74850477003862</v>
      </c>
      <c r="N43" s="40">
        <v>0</v>
      </c>
    </row>
    <row r="44" spans="1:14" ht="18.75" x14ac:dyDescent="0.2">
      <c r="A44" s="30" t="s">
        <v>160</v>
      </c>
      <c r="B44" s="31"/>
      <c r="C44" s="31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</row>
    <row r="45" spans="1:14" ht="37.5" x14ac:dyDescent="0.2">
      <c r="A45" s="19" t="s">
        <v>53</v>
      </c>
      <c r="B45" s="7" t="s">
        <v>122</v>
      </c>
      <c r="C45" s="3">
        <v>2939</v>
      </c>
      <c r="D45" s="4">
        <v>1878</v>
      </c>
      <c r="E45" s="4">
        <v>1920</v>
      </c>
      <c r="F45" s="4">
        <v>2050</v>
      </c>
      <c r="G45" s="4">
        <v>2100</v>
      </c>
      <c r="H45" s="4">
        <v>0</v>
      </c>
      <c r="I45" s="4">
        <v>2200</v>
      </c>
      <c r="J45" s="4">
        <v>2300</v>
      </c>
      <c r="K45" s="4">
        <v>0</v>
      </c>
      <c r="L45" s="4">
        <v>2370</v>
      </c>
      <c r="M45" s="4">
        <v>2500</v>
      </c>
      <c r="N45" s="4">
        <v>0</v>
      </c>
    </row>
    <row r="46" spans="1:14" ht="37.5" x14ac:dyDescent="0.2">
      <c r="A46" s="19" t="s">
        <v>54</v>
      </c>
      <c r="B46" s="3" t="s">
        <v>55</v>
      </c>
      <c r="C46" s="3">
        <v>103.5</v>
      </c>
      <c r="D46" s="4">
        <f>D45/C45/D47*10000</f>
        <v>60.453439424076372</v>
      </c>
      <c r="E46" s="4">
        <f t="shared" ref="E46:F46" si="10">E45/D45/E47*10000</f>
        <v>96.814793300416312</v>
      </c>
      <c r="F46" s="4">
        <f t="shared" si="10"/>
        <v>101.30060088551548</v>
      </c>
      <c r="G46" s="4">
        <f>G45/E45/G47*10000</f>
        <v>103.77134724857684</v>
      </c>
      <c r="H46" s="4">
        <v>0</v>
      </c>
      <c r="I46" s="4">
        <f>I45/F45/I47*10000</f>
        <v>101.81885500069421</v>
      </c>
      <c r="J46" s="4">
        <f>J45/G45/J47*10000</f>
        <v>103.9125327550375</v>
      </c>
      <c r="K46" s="4">
        <v>0</v>
      </c>
      <c r="L46" s="4">
        <f>L45/I45/L47*10000</f>
        <v>102.30510230510232</v>
      </c>
      <c r="M46" s="4">
        <f>M45/J45/M47*10000</f>
        <v>103.22474090590032</v>
      </c>
      <c r="N46" s="4">
        <v>0</v>
      </c>
    </row>
    <row r="47" spans="1:14" ht="18.75" x14ac:dyDescent="0.2">
      <c r="A47" s="19" t="s">
        <v>151</v>
      </c>
      <c r="B47" s="3" t="s">
        <v>152</v>
      </c>
      <c r="C47" s="4">
        <v>105.2</v>
      </c>
      <c r="D47" s="4">
        <v>105.7</v>
      </c>
      <c r="E47" s="4">
        <v>105.6</v>
      </c>
      <c r="F47" s="46">
        <v>105.4</v>
      </c>
      <c r="G47" s="4">
        <v>105.4</v>
      </c>
      <c r="H47" s="4">
        <v>0</v>
      </c>
      <c r="I47" s="4">
        <v>105.4</v>
      </c>
      <c r="J47" s="4">
        <v>105.4</v>
      </c>
      <c r="K47" s="4">
        <v>0</v>
      </c>
      <c r="L47" s="4">
        <v>105.3</v>
      </c>
      <c r="M47" s="4">
        <v>105.3</v>
      </c>
      <c r="N47" s="4">
        <v>0</v>
      </c>
    </row>
    <row r="48" spans="1:14" ht="18.75" x14ac:dyDescent="0.2">
      <c r="A48" s="19" t="s">
        <v>161</v>
      </c>
      <c r="B48" s="3" t="s">
        <v>162</v>
      </c>
      <c r="C48" s="3">
        <v>0</v>
      </c>
      <c r="D48" s="4">
        <v>0.3</v>
      </c>
      <c r="E48" s="4">
        <v>0.1</v>
      </c>
      <c r="F48" s="4">
        <v>0.2</v>
      </c>
      <c r="G48" s="4">
        <v>0.2</v>
      </c>
      <c r="H48" s="4">
        <v>0</v>
      </c>
      <c r="I48" s="4">
        <v>0.3</v>
      </c>
      <c r="J48" s="4">
        <v>0.3</v>
      </c>
      <c r="K48" s="4">
        <v>0</v>
      </c>
      <c r="L48" s="4">
        <v>0.3</v>
      </c>
      <c r="M48" s="4">
        <v>0.3</v>
      </c>
      <c r="N48" s="4">
        <v>0</v>
      </c>
    </row>
    <row r="49" spans="1:14" ht="37.5" x14ac:dyDescent="0.2">
      <c r="A49" s="30" t="s">
        <v>163</v>
      </c>
      <c r="B49" s="31"/>
      <c r="C49" s="3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1:14" ht="18.75" x14ac:dyDescent="0.2">
      <c r="A50" s="5" t="s">
        <v>2</v>
      </c>
      <c r="B50" s="3" t="s">
        <v>3</v>
      </c>
      <c r="C50" s="3">
        <v>27</v>
      </c>
      <c r="D50" s="4">
        <v>32.200000000000003</v>
      </c>
      <c r="E50" s="4" t="s">
        <v>175</v>
      </c>
      <c r="F50" s="4" t="s">
        <v>175</v>
      </c>
      <c r="G50" s="4" t="s">
        <v>176</v>
      </c>
      <c r="H50" s="4">
        <v>0</v>
      </c>
      <c r="I50" s="4" t="s">
        <v>176</v>
      </c>
      <c r="J50" s="4" t="s">
        <v>177</v>
      </c>
      <c r="K50" s="4">
        <v>0</v>
      </c>
      <c r="L50" s="4" t="s">
        <v>177</v>
      </c>
      <c r="M50" s="4" t="s">
        <v>178</v>
      </c>
      <c r="N50" s="4">
        <v>0</v>
      </c>
    </row>
    <row r="51" spans="1:14" ht="18.75" x14ac:dyDescent="0.2">
      <c r="A51" s="5" t="s">
        <v>4</v>
      </c>
      <c r="B51" s="3" t="s">
        <v>3</v>
      </c>
      <c r="C51" s="3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</row>
    <row r="52" spans="1:14" ht="18.75" x14ac:dyDescent="0.2">
      <c r="A52" s="5" t="s">
        <v>5</v>
      </c>
      <c r="B52" s="3" t="s">
        <v>3</v>
      </c>
      <c r="C52" s="3">
        <v>0.78</v>
      </c>
      <c r="D52" s="4">
        <v>0.8</v>
      </c>
      <c r="E52" s="4">
        <v>0.8</v>
      </c>
      <c r="F52" s="4">
        <v>0.8</v>
      </c>
      <c r="G52" s="4">
        <v>0.8</v>
      </c>
      <c r="H52" s="4">
        <v>0</v>
      </c>
      <c r="I52" s="4">
        <v>0.8</v>
      </c>
      <c r="J52" s="4">
        <v>0.9</v>
      </c>
      <c r="K52" s="4">
        <v>0</v>
      </c>
      <c r="L52" s="4">
        <v>0.8</v>
      </c>
      <c r="M52" s="4">
        <v>0.9</v>
      </c>
      <c r="N52" s="4">
        <v>0</v>
      </c>
    </row>
    <row r="53" spans="1:14" ht="18.75" x14ac:dyDescent="0.2">
      <c r="A53" s="5" t="s">
        <v>6</v>
      </c>
      <c r="B53" s="3" t="s">
        <v>3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</row>
    <row r="54" spans="1:14" ht="18.75" x14ac:dyDescent="0.2">
      <c r="A54" s="5" t="s">
        <v>7</v>
      </c>
      <c r="B54" s="3" t="s">
        <v>3</v>
      </c>
      <c r="C54" s="3">
        <v>7.4</v>
      </c>
      <c r="D54" s="4">
        <v>8.4</v>
      </c>
      <c r="E54" s="4">
        <v>8.9</v>
      </c>
      <c r="F54" s="4">
        <v>9.3000000000000007</v>
      </c>
      <c r="G54" s="4">
        <v>9.44</v>
      </c>
      <c r="H54" s="4">
        <v>0</v>
      </c>
      <c r="I54" s="4">
        <v>9.83</v>
      </c>
      <c r="J54" s="4">
        <v>9.9149999999999991</v>
      </c>
      <c r="K54" s="4">
        <v>0</v>
      </c>
      <c r="L54" s="4">
        <v>10.3</v>
      </c>
      <c r="M54" s="4">
        <v>10.58</v>
      </c>
      <c r="N54" s="4">
        <v>0</v>
      </c>
    </row>
    <row r="55" spans="1:14" ht="18.75" x14ac:dyDescent="0.2">
      <c r="A55" s="5" t="s">
        <v>8</v>
      </c>
      <c r="B55" s="3" t="s">
        <v>3</v>
      </c>
      <c r="C55" s="3">
        <v>0.4</v>
      </c>
      <c r="D55" s="4">
        <v>0.44900000000000001</v>
      </c>
      <c r="E55" s="4">
        <v>0.45</v>
      </c>
      <c r="F55" s="4">
        <v>0.45</v>
      </c>
      <c r="G55" s="4">
        <v>0.46500000000000002</v>
      </c>
      <c r="H55" s="4">
        <v>0</v>
      </c>
      <c r="I55" s="4">
        <v>0.46</v>
      </c>
      <c r="J55" s="4">
        <v>0.47</v>
      </c>
      <c r="K55" s="4">
        <v>0</v>
      </c>
      <c r="L55" s="4">
        <v>0.48</v>
      </c>
      <c r="M55" s="4">
        <v>0.49</v>
      </c>
      <c r="N55" s="4">
        <v>0</v>
      </c>
    </row>
    <row r="56" spans="1:14" ht="18.75" x14ac:dyDescent="0.2">
      <c r="A56" s="5" t="s">
        <v>9</v>
      </c>
      <c r="B56" s="3" t="s">
        <v>3</v>
      </c>
      <c r="C56" s="3">
        <v>0.9</v>
      </c>
      <c r="D56" s="4">
        <v>1</v>
      </c>
      <c r="E56" s="4">
        <v>1.1000000000000001</v>
      </c>
      <c r="F56" s="4">
        <v>1.1200000000000001</v>
      </c>
      <c r="G56" s="4">
        <v>1.1499999999999999</v>
      </c>
      <c r="H56" s="4">
        <v>0</v>
      </c>
      <c r="I56" s="4">
        <v>1.1499999999999999</v>
      </c>
      <c r="J56" s="4">
        <v>1.2</v>
      </c>
      <c r="K56" s="4">
        <v>0</v>
      </c>
      <c r="L56" s="4">
        <v>1.2</v>
      </c>
      <c r="M56" s="4">
        <v>1.25</v>
      </c>
      <c r="N56" s="4">
        <v>0</v>
      </c>
    </row>
    <row r="57" spans="1:14" ht="18.75" x14ac:dyDescent="0.2">
      <c r="A57" s="5" t="s">
        <v>10</v>
      </c>
      <c r="B57" s="3" t="s">
        <v>3</v>
      </c>
      <c r="C57" s="3">
        <v>6.2</v>
      </c>
      <c r="D57" s="4">
        <v>5.4</v>
      </c>
      <c r="E57" s="4">
        <v>5.0999999999999996</v>
      </c>
      <c r="F57" s="4">
        <v>5.0999999999999996</v>
      </c>
      <c r="G57" s="4">
        <v>5.15</v>
      </c>
      <c r="H57" s="4">
        <v>0</v>
      </c>
      <c r="I57" s="4">
        <v>5.2</v>
      </c>
      <c r="J57" s="4">
        <v>5.3</v>
      </c>
      <c r="K57" s="4">
        <v>0</v>
      </c>
      <c r="L57" s="4">
        <v>5.3</v>
      </c>
      <c r="M57" s="4">
        <v>5.4</v>
      </c>
      <c r="N57" s="4">
        <v>0</v>
      </c>
    </row>
    <row r="58" spans="1:14" ht="18.75" x14ac:dyDescent="0.2">
      <c r="A58" s="5" t="s">
        <v>11</v>
      </c>
      <c r="B58" s="3" t="s">
        <v>12</v>
      </c>
      <c r="C58" s="3">
        <v>1.3</v>
      </c>
      <c r="D58" s="4">
        <v>1.2</v>
      </c>
      <c r="E58" s="4">
        <v>1.1000000000000001</v>
      </c>
      <c r="F58" s="4">
        <v>1.1000000000000001</v>
      </c>
      <c r="G58" s="4">
        <v>1.1499999999999999</v>
      </c>
      <c r="H58" s="4">
        <v>0</v>
      </c>
      <c r="I58" s="4">
        <v>1.1499999999999999</v>
      </c>
      <c r="J58" s="4">
        <v>1.2</v>
      </c>
      <c r="K58" s="4">
        <v>0</v>
      </c>
      <c r="L58" s="4">
        <v>1.2</v>
      </c>
      <c r="M58" s="4">
        <v>1.3</v>
      </c>
      <c r="N58" s="4">
        <v>0</v>
      </c>
    </row>
    <row r="59" spans="1:14" ht="18.75" x14ac:dyDescent="0.2">
      <c r="A59" s="5" t="s">
        <v>13</v>
      </c>
      <c r="B59" s="3" t="s">
        <v>14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</row>
    <row r="60" spans="1:14" ht="18.75" x14ac:dyDescent="0.2">
      <c r="A60" s="5" t="s">
        <v>16</v>
      </c>
      <c r="B60" s="3" t="s">
        <v>3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</row>
    <row r="61" spans="1:14" ht="18.75" x14ac:dyDescent="0.2">
      <c r="A61" s="5" t="s">
        <v>17</v>
      </c>
      <c r="B61" s="3" t="s">
        <v>3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</row>
    <row r="62" spans="1:14" ht="18.75" x14ac:dyDescent="0.2">
      <c r="A62" s="5" t="s">
        <v>18</v>
      </c>
      <c r="B62" s="3" t="s">
        <v>3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</row>
    <row r="63" spans="1:14" ht="18.75" x14ac:dyDescent="0.2">
      <c r="A63" s="5" t="s">
        <v>19</v>
      </c>
      <c r="B63" s="3" t="s">
        <v>3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</row>
    <row r="64" spans="1:14" ht="18.75" x14ac:dyDescent="0.2">
      <c r="A64" s="5" t="s">
        <v>20</v>
      </c>
      <c r="B64" s="3" t="s">
        <v>3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</row>
    <row r="65" spans="1:14" ht="18.75" x14ac:dyDescent="0.2">
      <c r="A65" s="5" t="s">
        <v>21</v>
      </c>
      <c r="B65" s="3" t="s">
        <v>3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</row>
    <row r="66" spans="1:14" ht="18.75" x14ac:dyDescent="0.2">
      <c r="A66" s="9" t="s">
        <v>22</v>
      </c>
      <c r="B66" s="10" t="s">
        <v>23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</row>
    <row r="67" spans="1:14" ht="18.75" x14ac:dyDescent="0.2">
      <c r="A67" s="5" t="s">
        <v>24</v>
      </c>
      <c r="B67" s="3" t="s">
        <v>23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</row>
    <row r="68" spans="1:14" ht="18.75" x14ac:dyDescent="0.2">
      <c r="A68" s="5" t="s">
        <v>25</v>
      </c>
      <c r="B68" s="3" t="s">
        <v>23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</row>
    <row r="69" spans="1:14" ht="18.75" x14ac:dyDescent="0.2">
      <c r="A69" s="5" t="s">
        <v>26</v>
      </c>
      <c r="B69" s="3" t="s">
        <v>23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</row>
    <row r="70" spans="1:14" ht="18.75" x14ac:dyDescent="0.2">
      <c r="A70" s="5" t="s">
        <v>27</v>
      </c>
      <c r="B70" s="3" t="s">
        <v>23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</row>
    <row r="71" spans="1:14" ht="37.5" x14ac:dyDescent="0.2">
      <c r="A71" s="5" t="s">
        <v>28</v>
      </c>
      <c r="B71" s="3" t="s">
        <v>23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</row>
    <row r="72" spans="1:14" ht="37.5" x14ac:dyDescent="0.2">
      <c r="A72" s="5" t="s">
        <v>29</v>
      </c>
      <c r="B72" s="3" t="s">
        <v>23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</row>
    <row r="73" spans="1:14" ht="18.75" x14ac:dyDescent="0.2">
      <c r="A73" s="5" t="s">
        <v>30</v>
      </c>
      <c r="B73" s="3" t="s">
        <v>31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ht="18.75" x14ac:dyDescent="0.2">
      <c r="A74" s="5" t="s">
        <v>32</v>
      </c>
      <c r="B74" s="3" t="s">
        <v>12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</row>
    <row r="75" spans="1:14" ht="18.75" x14ac:dyDescent="0.2">
      <c r="A75" s="5" t="s">
        <v>33</v>
      </c>
      <c r="B75" s="3" t="s">
        <v>34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</row>
    <row r="76" spans="1:14" ht="56.25" x14ac:dyDescent="0.2">
      <c r="A76" s="5" t="s">
        <v>35</v>
      </c>
      <c r="B76" s="3" t="s">
        <v>14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</row>
    <row r="77" spans="1:14" ht="18.75" x14ac:dyDescent="0.2">
      <c r="A77" s="5" t="s">
        <v>36</v>
      </c>
      <c r="B77" s="3" t="s">
        <v>3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</row>
    <row r="78" spans="1:14" ht="18.75" x14ac:dyDescent="0.2">
      <c r="A78" s="5" t="s">
        <v>37</v>
      </c>
      <c r="B78" s="3" t="s">
        <v>15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</row>
    <row r="79" spans="1:14" ht="18.75" x14ac:dyDescent="0.2">
      <c r="A79" s="5" t="s">
        <v>38</v>
      </c>
      <c r="B79" s="3" t="s">
        <v>15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</row>
    <row r="80" spans="1:14" ht="18.75" x14ac:dyDescent="0.2">
      <c r="A80" s="5" t="s">
        <v>39</v>
      </c>
      <c r="B80" s="3" t="s">
        <v>3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</row>
    <row r="81" spans="1:14" ht="18.75" x14ac:dyDescent="0.2">
      <c r="A81" s="5" t="s">
        <v>40</v>
      </c>
      <c r="B81" s="3" t="s">
        <v>15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</row>
    <row r="82" spans="1:14" ht="75" x14ac:dyDescent="0.2">
      <c r="A82" s="5" t="s">
        <v>64</v>
      </c>
      <c r="B82" s="3" t="s">
        <v>15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</row>
    <row r="83" spans="1:14" ht="47.25" customHeight="1" x14ac:dyDescent="0.2">
      <c r="A83" s="5" t="s">
        <v>41</v>
      </c>
      <c r="B83" s="3" t="s">
        <v>42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</row>
    <row r="84" spans="1:14" ht="18.75" x14ac:dyDescent="0.2">
      <c r="A84" s="5" t="s">
        <v>43</v>
      </c>
      <c r="B84" s="3" t="s">
        <v>44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</row>
    <row r="85" spans="1:14" ht="37.5" x14ac:dyDescent="0.2">
      <c r="A85" s="6" t="s">
        <v>45</v>
      </c>
      <c r="B85" s="3" t="s">
        <v>3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</row>
    <row r="86" spans="1:14" ht="37.5" x14ac:dyDescent="0.2">
      <c r="A86" s="6" t="s">
        <v>46</v>
      </c>
      <c r="B86" s="3" t="s">
        <v>47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">
        <v>0</v>
      </c>
    </row>
    <row r="87" spans="1:14" ht="18.75" x14ac:dyDescent="0.2">
      <c r="A87" s="19" t="s">
        <v>48</v>
      </c>
      <c r="B87" s="3" t="s">
        <v>15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</row>
    <row r="88" spans="1:14" ht="18.75" x14ac:dyDescent="0.2">
      <c r="A88" s="20" t="s">
        <v>49</v>
      </c>
      <c r="B88" s="3" t="s">
        <v>1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</row>
    <row r="89" spans="1:14" ht="37.5" x14ac:dyDescent="0.2">
      <c r="A89" s="20" t="s">
        <v>50</v>
      </c>
      <c r="B89" s="3" t="s">
        <v>51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</row>
    <row r="90" spans="1:14" ht="18.75" x14ac:dyDescent="0.2">
      <c r="A90" s="23" t="s">
        <v>164</v>
      </c>
      <c r="B90" s="24"/>
      <c r="C90" s="24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1:14" ht="37.5" x14ac:dyDescent="0.2">
      <c r="A91" s="19" t="s">
        <v>97</v>
      </c>
      <c r="B91" s="3" t="s">
        <v>95</v>
      </c>
      <c r="C91" s="3">
        <v>188.6</v>
      </c>
      <c r="D91" s="3">
        <v>188.6</v>
      </c>
      <c r="E91" s="3">
        <v>188.6</v>
      </c>
      <c r="F91" s="3">
        <v>188.6</v>
      </c>
      <c r="G91" s="3">
        <v>188.6</v>
      </c>
      <c r="H91" s="3">
        <v>188.6</v>
      </c>
      <c r="I91" s="3">
        <v>188.6</v>
      </c>
      <c r="J91" s="3">
        <v>188.6</v>
      </c>
      <c r="K91" s="3">
        <v>188.6</v>
      </c>
      <c r="L91" s="3">
        <v>188.6</v>
      </c>
      <c r="M91" s="3">
        <v>188.6</v>
      </c>
      <c r="N91" s="3">
        <v>188.6</v>
      </c>
    </row>
    <row r="92" spans="1:14" ht="37.5" x14ac:dyDescent="0.2">
      <c r="A92" s="19" t="s">
        <v>96</v>
      </c>
      <c r="B92" s="3" t="s">
        <v>95</v>
      </c>
      <c r="C92" s="3">
        <v>58.7</v>
      </c>
      <c r="D92" s="3">
        <v>58.7</v>
      </c>
      <c r="E92" s="3">
        <v>58.7</v>
      </c>
      <c r="F92" s="3">
        <v>58.7</v>
      </c>
      <c r="G92" s="3">
        <v>58.7</v>
      </c>
      <c r="H92" s="3">
        <v>58.7</v>
      </c>
      <c r="I92" s="3">
        <v>58.7</v>
      </c>
      <c r="J92" s="3">
        <v>58.7</v>
      </c>
      <c r="K92" s="3">
        <v>58.7</v>
      </c>
      <c r="L92" s="3">
        <v>58.7</v>
      </c>
      <c r="M92" s="3">
        <v>58.7</v>
      </c>
      <c r="N92" s="3">
        <v>58.7</v>
      </c>
    </row>
    <row r="93" spans="1:14" ht="18.75" x14ac:dyDescent="0.2">
      <c r="A93" s="23" t="s">
        <v>165</v>
      </c>
      <c r="B93" s="24"/>
      <c r="C93" s="24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1:14" ht="37.5" x14ac:dyDescent="0.2">
      <c r="A94" s="19" t="s">
        <v>120</v>
      </c>
      <c r="B94" s="3" t="s">
        <v>90</v>
      </c>
      <c r="C94" s="3">
        <v>83408</v>
      </c>
      <c r="D94" s="4">
        <v>31343</v>
      </c>
      <c r="E94" s="4">
        <v>16700</v>
      </c>
      <c r="F94" s="4">
        <v>18500</v>
      </c>
      <c r="G94" s="4">
        <v>18500</v>
      </c>
      <c r="H94" s="4">
        <v>0</v>
      </c>
      <c r="I94" s="4">
        <v>20500</v>
      </c>
      <c r="J94" s="4">
        <v>20500</v>
      </c>
      <c r="K94" s="4">
        <v>0</v>
      </c>
      <c r="L94" s="4">
        <v>22000</v>
      </c>
      <c r="M94" s="4">
        <v>22000</v>
      </c>
      <c r="N94" s="4">
        <v>0</v>
      </c>
    </row>
    <row r="95" spans="1:14" ht="37.5" x14ac:dyDescent="0.2">
      <c r="A95" s="19" t="s">
        <v>62</v>
      </c>
      <c r="B95" s="3" t="s">
        <v>55</v>
      </c>
      <c r="C95" s="3">
        <v>943</v>
      </c>
      <c r="D95" s="4">
        <v>35.200000000000003</v>
      </c>
      <c r="E95" s="4">
        <v>50.46</v>
      </c>
      <c r="F95" s="4">
        <v>105.3</v>
      </c>
      <c r="G95" s="4">
        <v>105.3</v>
      </c>
      <c r="H95" s="4">
        <v>0</v>
      </c>
      <c r="I95" s="4">
        <v>105.6</v>
      </c>
      <c r="J95" s="4">
        <v>105.6</v>
      </c>
      <c r="K95" s="4">
        <v>0</v>
      </c>
      <c r="L95" s="4">
        <v>102.4</v>
      </c>
      <c r="M95" s="4">
        <v>102.4</v>
      </c>
      <c r="N95" s="4">
        <v>0</v>
      </c>
    </row>
    <row r="96" spans="1:14" ht="18.75" x14ac:dyDescent="0.2">
      <c r="A96" s="19" t="s">
        <v>151</v>
      </c>
      <c r="B96" s="3" t="s">
        <v>152</v>
      </c>
      <c r="C96" s="3">
        <v>105.3</v>
      </c>
      <c r="D96" s="4">
        <v>106.8</v>
      </c>
      <c r="E96" s="4">
        <v>105.6</v>
      </c>
      <c r="F96" s="4">
        <v>105.2</v>
      </c>
      <c r="G96" s="4">
        <v>105.2</v>
      </c>
      <c r="H96" s="4">
        <v>0</v>
      </c>
      <c r="I96" s="4">
        <v>104.9</v>
      </c>
      <c r="J96" s="4">
        <v>104.9</v>
      </c>
      <c r="K96" s="4">
        <v>0</v>
      </c>
      <c r="L96" s="4">
        <v>104.8</v>
      </c>
      <c r="M96" s="4">
        <v>104.8</v>
      </c>
      <c r="N96" s="4">
        <v>0</v>
      </c>
    </row>
    <row r="97" spans="1:14" ht="37.5" x14ac:dyDescent="0.2">
      <c r="A97" s="19" t="s">
        <v>125</v>
      </c>
      <c r="B97" s="3"/>
      <c r="C97" s="3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 ht="37.5" x14ac:dyDescent="0.2">
      <c r="A98" s="20" t="s">
        <v>98</v>
      </c>
      <c r="B98" s="3" t="s">
        <v>99</v>
      </c>
      <c r="C98" s="3">
        <v>3582</v>
      </c>
      <c r="D98" s="4">
        <v>619</v>
      </c>
      <c r="E98" s="4">
        <v>200</v>
      </c>
      <c r="F98" s="4">
        <v>500</v>
      </c>
      <c r="G98" s="4">
        <v>500</v>
      </c>
      <c r="H98" s="4">
        <v>0</v>
      </c>
      <c r="I98" s="4">
        <v>600</v>
      </c>
      <c r="J98" s="4">
        <v>600</v>
      </c>
      <c r="K98" s="4">
        <v>0</v>
      </c>
      <c r="L98" s="4">
        <v>2000</v>
      </c>
      <c r="M98" s="4">
        <v>2000</v>
      </c>
      <c r="N98" s="4">
        <v>0</v>
      </c>
    </row>
    <row r="99" spans="1:14" ht="37.5" x14ac:dyDescent="0.2">
      <c r="A99" s="20" t="s">
        <v>63</v>
      </c>
      <c r="B99" s="3" t="s">
        <v>99</v>
      </c>
      <c r="C99" s="3">
        <v>79826</v>
      </c>
      <c r="D99" s="4">
        <v>30724</v>
      </c>
      <c r="E99" s="4">
        <v>16500</v>
      </c>
      <c r="F99" s="4">
        <v>18000</v>
      </c>
      <c r="G99" s="4">
        <v>18000</v>
      </c>
      <c r="H99" s="4">
        <v>0</v>
      </c>
      <c r="I99" s="4">
        <v>19900</v>
      </c>
      <c r="J99" s="4">
        <v>19900</v>
      </c>
      <c r="K99" s="4">
        <v>0</v>
      </c>
      <c r="L99" s="4">
        <v>20000</v>
      </c>
      <c r="M99" s="4">
        <v>20000</v>
      </c>
      <c r="N99" s="4">
        <v>0</v>
      </c>
    </row>
    <row r="100" spans="1:14" ht="18.75" x14ac:dyDescent="0.2">
      <c r="A100" s="20" t="s">
        <v>100</v>
      </c>
      <c r="B100" s="3"/>
      <c r="C100" s="3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 ht="37.5" x14ac:dyDescent="0.2">
      <c r="A101" s="19" t="s">
        <v>101</v>
      </c>
      <c r="B101" s="3" t="s">
        <v>99</v>
      </c>
      <c r="C101" s="3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</row>
    <row r="102" spans="1:14" ht="37.5" x14ac:dyDescent="0.2">
      <c r="A102" s="19" t="s">
        <v>102</v>
      </c>
      <c r="B102" s="3" t="s">
        <v>99</v>
      </c>
      <c r="C102" s="3">
        <v>79747</v>
      </c>
      <c r="D102" s="4">
        <f>D104+D105+D106</f>
        <v>30496</v>
      </c>
      <c r="E102" s="4">
        <v>16400</v>
      </c>
      <c r="F102" s="4">
        <f>F104+F105+F106</f>
        <v>17900</v>
      </c>
      <c r="G102" s="4">
        <f>G104+G105+G106</f>
        <v>17900</v>
      </c>
      <c r="H102" s="4">
        <v>0</v>
      </c>
      <c r="I102" s="4">
        <f>I104+I105+I106</f>
        <v>19700</v>
      </c>
      <c r="J102" s="4">
        <f>J104+J105+J106</f>
        <v>19700</v>
      </c>
      <c r="K102" s="4">
        <v>0</v>
      </c>
      <c r="L102" s="4">
        <f>L104+L105+L106</f>
        <v>19500</v>
      </c>
      <c r="M102" s="4">
        <f>M104+M105+M106</f>
        <v>19500</v>
      </c>
      <c r="N102" s="4">
        <v>0</v>
      </c>
    </row>
    <row r="103" spans="1:14" ht="18.75" x14ac:dyDescent="0.2">
      <c r="A103" s="19" t="s">
        <v>103</v>
      </c>
      <c r="B103" s="3"/>
      <c r="C103" s="17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37.5" x14ac:dyDescent="0.2">
      <c r="A104" s="20" t="s">
        <v>104</v>
      </c>
      <c r="B104" s="3" t="s">
        <v>99</v>
      </c>
      <c r="C104" s="3">
        <v>70482</v>
      </c>
      <c r="D104" s="4">
        <v>0</v>
      </c>
      <c r="E104" s="4">
        <v>1900</v>
      </c>
      <c r="F104" s="4">
        <v>12000</v>
      </c>
      <c r="G104" s="4">
        <v>12000</v>
      </c>
      <c r="H104" s="4">
        <v>0</v>
      </c>
      <c r="I104" s="4">
        <v>8300</v>
      </c>
      <c r="J104" s="4">
        <v>8300</v>
      </c>
      <c r="K104" s="4">
        <v>0</v>
      </c>
      <c r="L104" s="4">
        <v>6000</v>
      </c>
      <c r="M104" s="4">
        <v>6000</v>
      </c>
      <c r="N104" s="4">
        <v>0</v>
      </c>
    </row>
    <row r="105" spans="1:14" ht="37.5" x14ac:dyDescent="0.2">
      <c r="A105" s="20" t="s">
        <v>121</v>
      </c>
      <c r="B105" s="3" t="s">
        <v>99</v>
      </c>
      <c r="C105" s="3">
        <v>8467</v>
      </c>
      <c r="D105" s="4">
        <v>27662</v>
      </c>
      <c r="E105" s="4">
        <v>13200</v>
      </c>
      <c r="F105" s="4">
        <v>5600</v>
      </c>
      <c r="G105" s="4">
        <v>5600</v>
      </c>
      <c r="H105" s="4">
        <v>0</v>
      </c>
      <c r="I105" s="4">
        <v>10200</v>
      </c>
      <c r="J105" s="4">
        <v>10200</v>
      </c>
      <c r="K105" s="4">
        <v>0</v>
      </c>
      <c r="L105" s="4">
        <v>11900</v>
      </c>
      <c r="M105" s="4">
        <v>11900</v>
      </c>
      <c r="N105" s="4">
        <v>0</v>
      </c>
    </row>
    <row r="106" spans="1:14" ht="37.5" x14ac:dyDescent="0.2">
      <c r="A106" s="20" t="s">
        <v>105</v>
      </c>
      <c r="B106" s="3" t="s">
        <v>99</v>
      </c>
      <c r="C106" s="3">
        <v>798</v>
      </c>
      <c r="D106" s="4">
        <v>2834</v>
      </c>
      <c r="E106" s="4">
        <v>1300</v>
      </c>
      <c r="F106" s="4">
        <v>300</v>
      </c>
      <c r="G106" s="4">
        <v>300</v>
      </c>
      <c r="H106" s="4">
        <v>0</v>
      </c>
      <c r="I106" s="4">
        <v>1200</v>
      </c>
      <c r="J106" s="4">
        <v>1200</v>
      </c>
      <c r="K106" s="4">
        <v>0</v>
      </c>
      <c r="L106" s="4">
        <v>1600</v>
      </c>
      <c r="M106" s="4">
        <v>1600</v>
      </c>
      <c r="N106" s="4">
        <v>0</v>
      </c>
    </row>
    <row r="107" spans="1:14" ht="37.5" x14ac:dyDescent="0.2">
      <c r="A107" s="20" t="s">
        <v>106</v>
      </c>
      <c r="B107" s="3" t="s">
        <v>90</v>
      </c>
      <c r="C107" s="3">
        <v>480220</v>
      </c>
      <c r="D107" s="3">
        <v>493314</v>
      </c>
      <c r="E107" s="4">
        <v>526999</v>
      </c>
      <c r="F107" s="4">
        <v>531593</v>
      </c>
      <c r="G107" s="4">
        <v>531593</v>
      </c>
      <c r="H107" s="4">
        <v>0</v>
      </c>
      <c r="I107" s="4">
        <v>536393</v>
      </c>
      <c r="J107" s="4">
        <v>536393</v>
      </c>
      <c r="K107" s="4">
        <v>0</v>
      </c>
      <c r="L107" s="4">
        <v>549406</v>
      </c>
      <c r="M107" s="4">
        <v>549406</v>
      </c>
      <c r="N107" s="4">
        <v>0</v>
      </c>
    </row>
    <row r="108" spans="1:14" ht="37.5" x14ac:dyDescent="0.2">
      <c r="A108" s="20" t="s">
        <v>107</v>
      </c>
      <c r="B108" s="3" t="s">
        <v>90</v>
      </c>
      <c r="C108" s="3">
        <v>6858</v>
      </c>
      <c r="D108" s="4">
        <v>106180</v>
      </c>
      <c r="E108" s="4">
        <v>26754</v>
      </c>
      <c r="F108" s="4">
        <v>21200</v>
      </c>
      <c r="G108" s="4">
        <v>21200</v>
      </c>
      <c r="H108" s="4">
        <v>0</v>
      </c>
      <c r="I108" s="4">
        <v>28793</v>
      </c>
      <c r="J108" s="4">
        <v>28793</v>
      </c>
      <c r="K108" s="4">
        <v>0</v>
      </c>
      <c r="L108" s="4">
        <v>32500</v>
      </c>
      <c r="M108" s="4">
        <v>32500</v>
      </c>
      <c r="N108" s="4">
        <v>0</v>
      </c>
    </row>
    <row r="109" spans="1:14" ht="37.5" x14ac:dyDescent="0.2">
      <c r="A109" s="20" t="s">
        <v>108</v>
      </c>
      <c r="B109" s="3" t="s">
        <v>56</v>
      </c>
      <c r="C109" s="3">
        <v>64.5</v>
      </c>
      <c r="D109" s="4">
        <v>64.7</v>
      </c>
      <c r="E109" s="4">
        <v>64.8</v>
      </c>
      <c r="F109" s="4">
        <v>64.900000000000006</v>
      </c>
      <c r="G109" s="4">
        <v>64.900000000000006</v>
      </c>
      <c r="H109" s="4">
        <v>0</v>
      </c>
      <c r="I109" s="4">
        <v>65.099999999999994</v>
      </c>
      <c r="J109" s="4">
        <v>65.099999999999994</v>
      </c>
      <c r="K109" s="4">
        <v>0</v>
      </c>
      <c r="L109" s="4">
        <v>65.3</v>
      </c>
      <c r="M109" s="4">
        <v>65.3</v>
      </c>
      <c r="N109" s="4">
        <v>0</v>
      </c>
    </row>
    <row r="110" spans="1:14" ht="37.5" x14ac:dyDescent="0.2">
      <c r="A110" s="23" t="s">
        <v>166</v>
      </c>
      <c r="B110" s="24"/>
      <c r="C110" s="24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</row>
    <row r="111" spans="1:14" ht="40.5" customHeight="1" x14ac:dyDescent="0.2">
      <c r="A111" s="19" t="s">
        <v>82</v>
      </c>
      <c r="B111" s="3" t="s">
        <v>61</v>
      </c>
      <c r="C111" s="13">
        <v>14</v>
      </c>
      <c r="D111" s="14">
        <v>10</v>
      </c>
      <c r="E111" s="15">
        <v>10</v>
      </c>
      <c r="F111" s="15">
        <v>10</v>
      </c>
      <c r="G111" s="15">
        <v>10</v>
      </c>
      <c r="H111" s="15">
        <v>0</v>
      </c>
      <c r="I111" s="15">
        <v>11</v>
      </c>
      <c r="J111" s="15">
        <v>11</v>
      </c>
      <c r="K111" s="15">
        <v>0</v>
      </c>
      <c r="L111" s="15">
        <v>12</v>
      </c>
      <c r="M111" s="15">
        <v>12</v>
      </c>
      <c r="N111" s="15">
        <v>0</v>
      </c>
    </row>
    <row r="112" spans="1:14" ht="56.25" x14ac:dyDescent="0.2">
      <c r="A112" s="19" t="s">
        <v>84</v>
      </c>
      <c r="B112" s="7" t="s">
        <v>109</v>
      </c>
      <c r="C112" s="39">
        <v>158</v>
      </c>
      <c r="D112" s="14">
        <v>160</v>
      </c>
      <c r="E112" s="15">
        <v>157</v>
      </c>
      <c r="F112" s="15">
        <v>160</v>
      </c>
      <c r="G112" s="15">
        <v>160</v>
      </c>
      <c r="H112" s="15">
        <v>0</v>
      </c>
      <c r="I112" s="15">
        <v>167</v>
      </c>
      <c r="J112" s="15">
        <v>167</v>
      </c>
      <c r="K112" s="15">
        <v>0</v>
      </c>
      <c r="L112" s="15">
        <v>170</v>
      </c>
      <c r="M112" s="15">
        <v>170</v>
      </c>
      <c r="N112" s="15">
        <v>0</v>
      </c>
    </row>
    <row r="113" spans="1:14" ht="37.5" x14ac:dyDescent="0.2">
      <c r="A113" s="19" t="s">
        <v>83</v>
      </c>
      <c r="B113" s="3" t="s">
        <v>90</v>
      </c>
      <c r="C113" s="12">
        <v>131027</v>
      </c>
      <c r="D113" s="11">
        <v>134500</v>
      </c>
      <c r="E113" s="35">
        <v>136268</v>
      </c>
      <c r="F113" s="35">
        <v>137631</v>
      </c>
      <c r="G113" s="35">
        <v>143136</v>
      </c>
      <c r="H113" s="35">
        <v>0</v>
      </c>
      <c r="I113" s="35">
        <v>141760</v>
      </c>
      <c r="J113" s="35">
        <v>150290</v>
      </c>
      <c r="K113" s="35">
        <v>0</v>
      </c>
      <c r="L113" s="35">
        <v>147430</v>
      </c>
      <c r="M113" s="35">
        <v>159312</v>
      </c>
      <c r="N113" s="35">
        <v>0</v>
      </c>
    </row>
    <row r="114" spans="1:14" ht="23.25" customHeight="1" x14ac:dyDescent="0.2">
      <c r="A114" s="19"/>
      <c r="B114" s="3" t="s">
        <v>86</v>
      </c>
      <c r="C114" s="12">
        <v>103</v>
      </c>
      <c r="D114" s="11">
        <f>D113/C113*100</f>
        <v>102.65059873155916</v>
      </c>
      <c r="E114" s="11">
        <f t="shared" ref="E114:F114" si="11">E113/D113*100</f>
        <v>101.31449814126394</v>
      </c>
      <c r="F114" s="11">
        <f t="shared" si="11"/>
        <v>101.00023483136174</v>
      </c>
      <c r="G114" s="35">
        <f>G113/E113*100</f>
        <v>105.0400681010949</v>
      </c>
      <c r="H114" s="35">
        <v>0</v>
      </c>
      <c r="I114" s="35">
        <f>I113/F113*100</f>
        <v>103.0000508606346</v>
      </c>
      <c r="J114" s="35">
        <f>J113/G113*100</f>
        <v>104.99804381846636</v>
      </c>
      <c r="K114" s="35">
        <v>0</v>
      </c>
      <c r="L114" s="35">
        <f>L113/I113*100</f>
        <v>103.99971783295712</v>
      </c>
      <c r="M114" s="35">
        <f>M113/J113*100</f>
        <v>106.00306074921816</v>
      </c>
      <c r="N114" s="35">
        <v>0</v>
      </c>
    </row>
    <row r="115" spans="1:14" ht="18.75" x14ac:dyDescent="0.2">
      <c r="A115" s="23" t="s">
        <v>167</v>
      </c>
      <c r="B115" s="24"/>
      <c r="C115" s="26"/>
      <c r="D115" s="27"/>
      <c r="E115" s="28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1:14" s="43" customFormat="1" ht="37.5" x14ac:dyDescent="0.2">
      <c r="A116" s="19" t="s">
        <v>123</v>
      </c>
      <c r="B116" s="3" t="s">
        <v>52</v>
      </c>
      <c r="C116" s="41">
        <v>529</v>
      </c>
      <c r="D116" s="42">
        <f>D117-D118</f>
        <v>22</v>
      </c>
      <c r="E116" s="42">
        <f t="shared" ref="E116:N116" si="12">E117-E118</f>
        <v>50</v>
      </c>
      <c r="F116" s="42">
        <f t="shared" si="12"/>
        <v>60</v>
      </c>
      <c r="G116" s="42">
        <f t="shared" si="12"/>
        <v>60</v>
      </c>
      <c r="H116" s="42">
        <f t="shared" si="12"/>
        <v>0</v>
      </c>
      <c r="I116" s="42">
        <f t="shared" si="12"/>
        <v>100</v>
      </c>
      <c r="J116" s="42">
        <f t="shared" si="12"/>
        <v>100</v>
      </c>
      <c r="K116" s="42">
        <f t="shared" si="12"/>
        <v>0</v>
      </c>
      <c r="L116" s="42">
        <f t="shared" si="12"/>
        <v>250</v>
      </c>
      <c r="M116" s="42">
        <f t="shared" si="12"/>
        <v>250</v>
      </c>
      <c r="N116" s="42">
        <f t="shared" si="12"/>
        <v>0</v>
      </c>
    </row>
    <row r="117" spans="1:14" ht="18.75" x14ac:dyDescent="0.2">
      <c r="A117" s="19" t="s">
        <v>110</v>
      </c>
      <c r="B117" s="3" t="s">
        <v>52</v>
      </c>
      <c r="C117" s="12">
        <v>1223</v>
      </c>
      <c r="D117" s="11">
        <v>22</v>
      </c>
      <c r="E117" s="40">
        <v>50</v>
      </c>
      <c r="F117" s="40">
        <v>60</v>
      </c>
      <c r="G117" s="40">
        <v>60</v>
      </c>
      <c r="H117" s="40">
        <v>0</v>
      </c>
      <c r="I117" s="40">
        <v>100</v>
      </c>
      <c r="J117" s="40">
        <v>100</v>
      </c>
      <c r="K117" s="40">
        <v>0</v>
      </c>
      <c r="L117" s="40">
        <v>250</v>
      </c>
      <c r="M117" s="40">
        <v>250</v>
      </c>
      <c r="N117" s="40">
        <v>0</v>
      </c>
    </row>
    <row r="118" spans="1:14" ht="18.75" x14ac:dyDescent="0.2">
      <c r="A118" s="19" t="s">
        <v>126</v>
      </c>
      <c r="B118" s="3" t="s">
        <v>52</v>
      </c>
      <c r="C118" s="12">
        <v>-694</v>
      </c>
      <c r="D118" s="11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</row>
    <row r="119" spans="1:14" ht="18.75" x14ac:dyDescent="0.2">
      <c r="A119" s="23" t="s">
        <v>168</v>
      </c>
      <c r="B119" s="24"/>
      <c r="C119" s="26"/>
      <c r="D119" s="27"/>
      <c r="E119" s="28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1:14" ht="39" x14ac:dyDescent="0.2">
      <c r="A120" s="33" t="s">
        <v>153</v>
      </c>
      <c r="B120" s="3" t="s">
        <v>154</v>
      </c>
      <c r="C120" s="12">
        <v>161693.5</v>
      </c>
      <c r="D120" s="11">
        <v>154695.5</v>
      </c>
      <c r="E120" s="16">
        <v>184026.9</v>
      </c>
      <c r="F120" s="4">
        <v>175122.4</v>
      </c>
      <c r="G120" s="4">
        <v>175122.4</v>
      </c>
      <c r="H120" s="4">
        <v>0</v>
      </c>
      <c r="I120" s="4">
        <v>140640.29999999999</v>
      </c>
      <c r="J120" s="4">
        <v>140640.29999999999</v>
      </c>
      <c r="K120" s="4">
        <v>0</v>
      </c>
      <c r="L120" s="4">
        <v>139652.70000000001</v>
      </c>
      <c r="M120" s="4">
        <v>139652.70000000001</v>
      </c>
      <c r="N120" s="4">
        <v>0</v>
      </c>
    </row>
    <row r="121" spans="1:14" ht="18.75" x14ac:dyDescent="0.2">
      <c r="A121" s="19" t="s">
        <v>155</v>
      </c>
      <c r="B121" s="3" t="s">
        <v>154</v>
      </c>
      <c r="C121" s="12">
        <v>39229</v>
      </c>
      <c r="D121" s="11">
        <v>46225.4</v>
      </c>
      <c r="E121" s="16">
        <v>46315</v>
      </c>
      <c r="F121" s="4">
        <v>47140.6</v>
      </c>
      <c r="G121" s="4">
        <v>47140.6</v>
      </c>
      <c r="H121" s="4">
        <v>0</v>
      </c>
      <c r="I121" s="4">
        <v>38145</v>
      </c>
      <c r="J121" s="4">
        <v>38145</v>
      </c>
      <c r="K121" s="4">
        <v>0</v>
      </c>
      <c r="L121" s="4">
        <v>42356</v>
      </c>
      <c r="M121" s="4">
        <v>42356</v>
      </c>
      <c r="N121" s="4">
        <v>0</v>
      </c>
    </row>
    <row r="122" spans="1:14" ht="18.75" x14ac:dyDescent="0.2">
      <c r="A122" s="19" t="s">
        <v>157</v>
      </c>
      <c r="B122" s="3" t="s">
        <v>154</v>
      </c>
      <c r="C122" s="12">
        <v>33642.6</v>
      </c>
      <c r="D122" s="11">
        <v>35307.599999999999</v>
      </c>
      <c r="E122" s="16">
        <v>34212</v>
      </c>
      <c r="F122" s="4">
        <v>35044</v>
      </c>
      <c r="G122" s="4">
        <v>35044</v>
      </c>
      <c r="H122" s="4">
        <v>0</v>
      </c>
      <c r="I122" s="4">
        <v>36815</v>
      </c>
      <c r="J122" s="4">
        <v>36815</v>
      </c>
      <c r="K122" s="4">
        <v>0</v>
      </c>
      <c r="L122" s="4">
        <v>39021</v>
      </c>
      <c r="M122" s="4">
        <v>39021</v>
      </c>
      <c r="N122" s="4">
        <v>0</v>
      </c>
    </row>
    <row r="123" spans="1:14" ht="18.75" x14ac:dyDescent="0.2">
      <c r="A123" s="19" t="s">
        <v>156</v>
      </c>
      <c r="B123" s="3" t="s">
        <v>154</v>
      </c>
      <c r="C123" s="12">
        <v>5582.9</v>
      </c>
      <c r="D123" s="11">
        <v>10917.8</v>
      </c>
      <c r="E123" s="16">
        <v>12103</v>
      </c>
      <c r="F123" s="4">
        <v>12096.6</v>
      </c>
      <c r="G123" s="4">
        <v>12096.6</v>
      </c>
      <c r="H123" s="4">
        <v>0</v>
      </c>
      <c r="I123" s="4">
        <v>1330</v>
      </c>
      <c r="J123" s="4">
        <v>1330</v>
      </c>
      <c r="K123" s="4">
        <v>0</v>
      </c>
      <c r="L123" s="4">
        <v>3335</v>
      </c>
      <c r="M123" s="4">
        <v>3335</v>
      </c>
      <c r="N123" s="4">
        <v>0</v>
      </c>
    </row>
    <row r="124" spans="1:14" ht="18.75" x14ac:dyDescent="0.2">
      <c r="A124" s="19" t="s">
        <v>158</v>
      </c>
      <c r="B124" s="3" t="s">
        <v>154</v>
      </c>
      <c r="C124" s="12">
        <v>122464.5</v>
      </c>
      <c r="D124" s="11">
        <v>108470.1</v>
      </c>
      <c r="E124" s="16">
        <v>137711.9</v>
      </c>
      <c r="F124" s="4">
        <v>127984.8</v>
      </c>
      <c r="G124" s="4">
        <v>127984.8</v>
      </c>
      <c r="H124" s="4">
        <v>0</v>
      </c>
      <c r="I124" s="4">
        <v>102495.3</v>
      </c>
      <c r="J124" s="4">
        <v>102495.3</v>
      </c>
      <c r="K124" s="4">
        <v>0</v>
      </c>
      <c r="L124" s="4">
        <v>97296.7</v>
      </c>
      <c r="M124" s="4">
        <v>97296.7</v>
      </c>
      <c r="N124" s="4">
        <v>0</v>
      </c>
    </row>
    <row r="125" spans="1:14" ht="39" x14ac:dyDescent="0.2">
      <c r="A125" s="33" t="s">
        <v>171</v>
      </c>
      <c r="B125" s="3" t="s">
        <v>154</v>
      </c>
      <c r="C125" s="12">
        <v>160310.39999999999</v>
      </c>
      <c r="D125" s="11">
        <v>156919.70000000001</v>
      </c>
      <c r="E125" s="16">
        <v>203487.3</v>
      </c>
      <c r="F125" s="4">
        <v>175122.4</v>
      </c>
      <c r="G125" s="4">
        <v>175122.4</v>
      </c>
      <c r="H125" s="4">
        <v>0</v>
      </c>
      <c r="I125" s="4">
        <v>140640.29999999999</v>
      </c>
      <c r="J125" s="4">
        <v>140640.29999999999</v>
      </c>
      <c r="K125" s="4">
        <v>0</v>
      </c>
      <c r="L125" s="4">
        <v>139652.70000000001</v>
      </c>
      <c r="M125" s="4">
        <v>139652.70000000001</v>
      </c>
      <c r="N125" s="4">
        <v>0</v>
      </c>
    </row>
    <row r="126" spans="1:14" ht="23.25" customHeight="1" x14ac:dyDescent="0.2">
      <c r="A126" s="33" t="s">
        <v>172</v>
      </c>
      <c r="B126" s="3" t="s">
        <v>154</v>
      </c>
      <c r="C126" s="12">
        <f>C120-C125</f>
        <v>1383.1000000000058</v>
      </c>
      <c r="D126" s="12">
        <f t="shared" ref="D126:H126" si="13">D120-D125</f>
        <v>-2224.2000000000116</v>
      </c>
      <c r="E126" s="12">
        <f t="shared" si="13"/>
        <v>-19460.399999999994</v>
      </c>
      <c r="F126" s="12">
        <f t="shared" si="13"/>
        <v>0</v>
      </c>
      <c r="G126" s="12">
        <f t="shared" si="13"/>
        <v>0</v>
      </c>
      <c r="H126" s="12">
        <f t="shared" si="13"/>
        <v>0</v>
      </c>
      <c r="I126" s="12">
        <f t="shared" ref="I126" si="14">I120-I125</f>
        <v>0</v>
      </c>
      <c r="J126" s="12">
        <f t="shared" ref="J126" si="15">J120-J125</f>
        <v>0</v>
      </c>
      <c r="K126" s="12">
        <f t="shared" ref="K126" si="16">K120-K125</f>
        <v>0</v>
      </c>
      <c r="L126" s="12">
        <f t="shared" ref="L126:M126" si="17">L120-L125</f>
        <v>0</v>
      </c>
      <c r="M126" s="12">
        <f t="shared" si="17"/>
        <v>0</v>
      </c>
      <c r="N126" s="12">
        <f t="shared" ref="N126" si="18">N120-N125</f>
        <v>0</v>
      </c>
    </row>
    <row r="127" spans="1:14" ht="41.25" customHeight="1" x14ac:dyDescent="0.2">
      <c r="A127" s="33" t="s">
        <v>159</v>
      </c>
      <c r="B127" s="3" t="s">
        <v>154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</row>
    <row r="128" spans="1:14" ht="18.75" x14ac:dyDescent="0.2">
      <c r="A128" s="23" t="s">
        <v>169</v>
      </c>
      <c r="B128" s="24"/>
      <c r="C128" s="24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</row>
    <row r="129" spans="1:14" ht="18.75" x14ac:dyDescent="0.2">
      <c r="A129" s="20" t="s">
        <v>150</v>
      </c>
      <c r="B129" s="3" t="s">
        <v>109</v>
      </c>
      <c r="C129" s="38">
        <v>3300</v>
      </c>
      <c r="D129" s="44">
        <v>3200</v>
      </c>
      <c r="E129" s="44">
        <v>3200</v>
      </c>
      <c r="F129" s="44">
        <v>3200</v>
      </c>
      <c r="G129" s="44">
        <v>3200</v>
      </c>
      <c r="H129" s="44">
        <v>0</v>
      </c>
      <c r="I129" s="44">
        <v>3200</v>
      </c>
      <c r="J129" s="44">
        <v>3200</v>
      </c>
      <c r="K129" s="44">
        <v>0</v>
      </c>
      <c r="L129" s="44">
        <v>3200</v>
      </c>
      <c r="M129" s="44">
        <v>3200</v>
      </c>
      <c r="N129" s="44">
        <v>0</v>
      </c>
    </row>
    <row r="130" spans="1:14" ht="18.75" x14ac:dyDescent="0.2">
      <c r="A130" s="20" t="s">
        <v>111</v>
      </c>
      <c r="B130" s="3" t="s">
        <v>109</v>
      </c>
      <c r="C130" s="38">
        <v>3204</v>
      </c>
      <c r="D130" s="44">
        <v>3208</v>
      </c>
      <c r="E130" s="44">
        <v>3210</v>
      </c>
      <c r="F130" s="44">
        <v>3212</v>
      </c>
      <c r="G130" s="44">
        <v>3215</v>
      </c>
      <c r="H130" s="44">
        <v>0</v>
      </c>
      <c r="I130" s="44">
        <v>3199</v>
      </c>
      <c r="J130" s="44">
        <v>3199</v>
      </c>
      <c r="K130" s="44">
        <v>0</v>
      </c>
      <c r="L130" s="44">
        <v>3195</v>
      </c>
      <c r="M130" s="44">
        <v>3195</v>
      </c>
      <c r="N130" s="44">
        <v>0</v>
      </c>
    </row>
    <row r="131" spans="1:14" ht="45" customHeight="1" x14ac:dyDescent="0.2">
      <c r="A131" s="20" t="s">
        <v>142</v>
      </c>
      <c r="B131" s="3" t="s">
        <v>109</v>
      </c>
      <c r="C131" s="38">
        <v>58</v>
      </c>
      <c r="D131" s="44">
        <v>61</v>
      </c>
      <c r="E131" s="44">
        <v>140</v>
      </c>
      <c r="F131" s="44">
        <v>135</v>
      </c>
      <c r="G131" s="44">
        <v>132</v>
      </c>
      <c r="H131" s="44">
        <v>0</v>
      </c>
      <c r="I131" s="44">
        <v>95</v>
      </c>
      <c r="J131" s="44">
        <v>90</v>
      </c>
      <c r="K131" s="44">
        <v>0</v>
      </c>
      <c r="L131" s="44">
        <v>74</v>
      </c>
      <c r="M131" s="44">
        <v>71</v>
      </c>
      <c r="N131" s="44">
        <v>0</v>
      </c>
    </row>
    <row r="132" spans="1:14" ht="21" customHeight="1" x14ac:dyDescent="0.2">
      <c r="A132" s="20" t="s">
        <v>135</v>
      </c>
      <c r="B132" s="3" t="s">
        <v>109</v>
      </c>
      <c r="C132" s="38">
        <v>96</v>
      </c>
      <c r="D132" s="44">
        <v>90</v>
      </c>
      <c r="E132" s="44">
        <v>150</v>
      </c>
      <c r="F132" s="44">
        <v>149</v>
      </c>
      <c r="G132" s="44">
        <v>148</v>
      </c>
      <c r="H132" s="44">
        <v>0</v>
      </c>
      <c r="I132" s="44">
        <v>140</v>
      </c>
      <c r="J132" s="44">
        <v>135</v>
      </c>
      <c r="K132" s="44">
        <v>0</v>
      </c>
      <c r="L132" s="44">
        <v>120</v>
      </c>
      <c r="M132" s="44">
        <v>117</v>
      </c>
      <c r="N132" s="44">
        <v>0</v>
      </c>
    </row>
    <row r="133" spans="1:14" ht="18.75" x14ac:dyDescent="0.2">
      <c r="A133" s="20" t="s">
        <v>143</v>
      </c>
      <c r="B133" s="3" t="s">
        <v>56</v>
      </c>
      <c r="C133" s="36">
        <f>C131/C129*100</f>
        <v>1.7575757575757573</v>
      </c>
      <c r="D133" s="36">
        <f t="shared" ref="D133:M133" si="19">D131/D129*100</f>
        <v>1.90625</v>
      </c>
      <c r="E133" s="36">
        <f t="shared" si="19"/>
        <v>4.375</v>
      </c>
      <c r="F133" s="36">
        <f t="shared" si="19"/>
        <v>4.21875</v>
      </c>
      <c r="G133" s="36">
        <f t="shared" si="19"/>
        <v>4.125</v>
      </c>
      <c r="H133" s="36">
        <v>0</v>
      </c>
      <c r="I133" s="36">
        <f t="shared" si="19"/>
        <v>2.96875</v>
      </c>
      <c r="J133" s="36">
        <f t="shared" si="19"/>
        <v>2.8125</v>
      </c>
      <c r="K133" s="36">
        <v>0</v>
      </c>
      <c r="L133" s="36">
        <f t="shared" si="19"/>
        <v>2.3125</v>
      </c>
      <c r="M133" s="36">
        <f t="shared" si="19"/>
        <v>2.21875</v>
      </c>
      <c r="N133" s="36">
        <v>0</v>
      </c>
    </row>
    <row r="134" spans="1:14" ht="18.75" x14ac:dyDescent="0.2">
      <c r="A134" s="20" t="s">
        <v>149</v>
      </c>
      <c r="B134" s="3" t="s">
        <v>144</v>
      </c>
      <c r="C134" s="36">
        <f>C132/C129*100</f>
        <v>2.9090909090909092</v>
      </c>
      <c r="D134" s="36">
        <f t="shared" ref="D134:M134" si="20">D132/D129*100</f>
        <v>2.8125</v>
      </c>
      <c r="E134" s="36">
        <f t="shared" si="20"/>
        <v>4.6875</v>
      </c>
      <c r="F134" s="36">
        <f t="shared" si="20"/>
        <v>4.65625</v>
      </c>
      <c r="G134" s="36">
        <f t="shared" si="20"/>
        <v>4.625</v>
      </c>
      <c r="H134" s="36">
        <v>0</v>
      </c>
      <c r="I134" s="36">
        <f t="shared" si="20"/>
        <v>4.375</v>
      </c>
      <c r="J134" s="36">
        <f t="shared" si="20"/>
        <v>4.21875</v>
      </c>
      <c r="K134" s="36">
        <v>0</v>
      </c>
      <c r="L134" s="36">
        <f t="shared" si="20"/>
        <v>3.75</v>
      </c>
      <c r="M134" s="36">
        <f t="shared" si="20"/>
        <v>3.65625</v>
      </c>
      <c r="N134" s="36">
        <v>0</v>
      </c>
    </row>
    <row r="135" spans="1:14" ht="42" customHeight="1" x14ac:dyDescent="0.2">
      <c r="A135" s="20" t="s">
        <v>124</v>
      </c>
      <c r="B135" s="3" t="s">
        <v>109</v>
      </c>
      <c r="C135" s="38">
        <v>1470</v>
      </c>
      <c r="D135" s="44">
        <v>1350</v>
      </c>
      <c r="E135" s="44">
        <v>1320</v>
      </c>
      <c r="F135" s="44">
        <v>1340</v>
      </c>
      <c r="G135" s="44">
        <v>1340</v>
      </c>
      <c r="H135" s="44">
        <v>0</v>
      </c>
      <c r="I135" s="44">
        <v>1350</v>
      </c>
      <c r="J135" s="44">
        <v>1350</v>
      </c>
      <c r="K135" s="44">
        <v>0</v>
      </c>
      <c r="L135" s="44">
        <v>1360</v>
      </c>
      <c r="M135" s="44">
        <v>1360</v>
      </c>
      <c r="N135" s="44">
        <v>0</v>
      </c>
    </row>
    <row r="136" spans="1:14" ht="37.5" x14ac:dyDescent="0.2">
      <c r="A136" s="20" t="s">
        <v>113</v>
      </c>
      <c r="B136" s="8" t="s">
        <v>114</v>
      </c>
      <c r="C136" s="38">
        <f>C138/C135/12*1000</f>
        <v>22675.736961451246</v>
      </c>
      <c r="D136" s="38">
        <f t="shared" ref="D136:M136" si="21">D138/D135/12*1000</f>
        <v>25061.728395061731</v>
      </c>
      <c r="E136" s="38">
        <f t="shared" si="21"/>
        <v>24873.737373737375</v>
      </c>
      <c r="F136" s="38">
        <f t="shared" si="21"/>
        <v>26616.915422885573</v>
      </c>
      <c r="G136" s="38">
        <f t="shared" si="21"/>
        <v>26741.293532338306</v>
      </c>
      <c r="H136" s="38">
        <v>0</v>
      </c>
      <c r="I136" s="38">
        <f t="shared" si="21"/>
        <v>28209.876543209877</v>
      </c>
      <c r="J136" s="38">
        <f t="shared" si="21"/>
        <v>28395.061728395063</v>
      </c>
      <c r="K136" s="38">
        <v>0</v>
      </c>
      <c r="L136" s="38">
        <f t="shared" si="21"/>
        <v>30024.50980392157</v>
      </c>
      <c r="M136" s="38">
        <f t="shared" si="21"/>
        <v>30330.882352941178</v>
      </c>
      <c r="N136" s="38">
        <v>0</v>
      </c>
    </row>
    <row r="137" spans="1:14" ht="18.75" x14ac:dyDescent="0.2">
      <c r="A137" s="20"/>
      <c r="B137" s="8" t="s">
        <v>86</v>
      </c>
      <c r="C137" s="36">
        <v>107.4</v>
      </c>
      <c r="D137" s="35">
        <f>D136/C136*100</f>
        <v>110.52222222222224</v>
      </c>
      <c r="E137" s="35">
        <f t="shared" ref="E137:H137" si="22">E136/D136*100</f>
        <v>99.249888042991486</v>
      </c>
      <c r="F137" s="35">
        <f t="shared" si="22"/>
        <v>107.00810667474809</v>
      </c>
      <c r="G137" s="35">
        <f>G136/E136*100</f>
        <v>107.50814455640578</v>
      </c>
      <c r="H137" s="35">
        <f t="shared" si="22"/>
        <v>0</v>
      </c>
      <c r="I137" s="35">
        <f>I136/F136*100</f>
        <v>105.98476981654552</v>
      </c>
      <c r="J137" s="35">
        <f>J136/G136*100</f>
        <v>106.18432385874247</v>
      </c>
      <c r="K137" s="35">
        <v>0</v>
      </c>
      <c r="L137" s="35">
        <f>L136/I136*100</f>
        <v>106.4326168104003</v>
      </c>
      <c r="M137" s="35">
        <f>M136/J136*100</f>
        <v>106.81745524296676</v>
      </c>
      <c r="N137" s="35">
        <v>0</v>
      </c>
    </row>
    <row r="138" spans="1:14" ht="42.75" customHeight="1" x14ac:dyDescent="0.2">
      <c r="A138" s="19" t="s">
        <v>112</v>
      </c>
      <c r="B138" s="3" t="s">
        <v>52</v>
      </c>
      <c r="C138" s="36">
        <v>400000</v>
      </c>
      <c r="D138" s="4">
        <v>406000</v>
      </c>
      <c r="E138" s="4">
        <v>394000</v>
      </c>
      <c r="F138" s="4">
        <v>428000</v>
      </c>
      <c r="G138" s="4">
        <v>430000</v>
      </c>
      <c r="H138" s="4">
        <v>0</v>
      </c>
      <c r="I138" s="4">
        <v>457000</v>
      </c>
      <c r="J138" s="4">
        <v>460000</v>
      </c>
      <c r="K138" s="4">
        <v>0</v>
      </c>
      <c r="L138" s="4">
        <v>490000</v>
      </c>
      <c r="M138" s="4">
        <v>495000</v>
      </c>
      <c r="N138" s="4">
        <v>0</v>
      </c>
    </row>
    <row r="139" spans="1:14" ht="37.5" x14ac:dyDescent="0.2">
      <c r="A139" s="20" t="s">
        <v>115</v>
      </c>
      <c r="B139" s="8" t="s">
        <v>114</v>
      </c>
      <c r="C139" s="36">
        <v>25745.599999999999</v>
      </c>
      <c r="D139" s="4">
        <v>27224.3</v>
      </c>
      <c r="E139" s="4">
        <v>27260</v>
      </c>
      <c r="F139" s="4">
        <v>29342</v>
      </c>
      <c r="G139" s="4">
        <v>29342</v>
      </c>
      <c r="H139" s="4">
        <v>0</v>
      </c>
      <c r="I139" s="4">
        <v>31047</v>
      </c>
      <c r="J139" s="4">
        <v>31047</v>
      </c>
      <c r="K139" s="4">
        <v>0</v>
      </c>
      <c r="L139" s="4">
        <v>33007</v>
      </c>
      <c r="M139" s="4">
        <v>33007</v>
      </c>
      <c r="N139" s="4">
        <v>0</v>
      </c>
    </row>
    <row r="140" spans="1:14" ht="18.75" x14ac:dyDescent="0.2">
      <c r="A140" s="20"/>
      <c r="B140" s="8" t="s">
        <v>86</v>
      </c>
      <c r="C140" s="36">
        <v>107.9</v>
      </c>
      <c r="D140" s="4">
        <f>D139/C139*100</f>
        <v>105.74350568640855</v>
      </c>
      <c r="E140" s="4">
        <f t="shared" ref="E140:F140" si="23">E139/D139*100</f>
        <v>100.13113284822749</v>
      </c>
      <c r="F140" s="4">
        <f t="shared" si="23"/>
        <v>107.63756419662509</v>
      </c>
      <c r="G140" s="4">
        <f>G139/E139*100</f>
        <v>107.63756419662509</v>
      </c>
      <c r="H140" s="4">
        <v>0</v>
      </c>
      <c r="I140" s="4">
        <f>I139/F139*100</f>
        <v>105.8107831776975</v>
      </c>
      <c r="J140" s="4">
        <f>J139/G139*100</f>
        <v>105.8107831776975</v>
      </c>
      <c r="K140" s="4">
        <v>0</v>
      </c>
      <c r="L140" s="4">
        <f>L139/I139*100</f>
        <v>106.31300930846781</v>
      </c>
      <c r="M140" s="4">
        <f>M139/J139*100</f>
        <v>106.31300930846781</v>
      </c>
      <c r="N140" s="4">
        <v>0</v>
      </c>
    </row>
    <row r="141" spans="1:14" ht="37.5" x14ac:dyDescent="0.2">
      <c r="A141" s="20" t="s">
        <v>116</v>
      </c>
      <c r="B141" s="3" t="s">
        <v>114</v>
      </c>
      <c r="C141" s="45">
        <v>9907</v>
      </c>
      <c r="D141" s="4">
        <v>11145</v>
      </c>
      <c r="E141" s="4">
        <v>11836</v>
      </c>
      <c r="F141" s="4">
        <v>11854</v>
      </c>
      <c r="G141" s="4">
        <v>11900</v>
      </c>
      <c r="H141" s="4">
        <v>0</v>
      </c>
      <c r="I141" s="46">
        <v>12520</v>
      </c>
      <c r="J141" s="4">
        <v>12733</v>
      </c>
      <c r="K141" s="46">
        <v>0</v>
      </c>
      <c r="L141" s="4">
        <v>13418</v>
      </c>
      <c r="M141" s="4">
        <v>13752</v>
      </c>
      <c r="N141" s="4">
        <v>0</v>
      </c>
    </row>
    <row r="142" spans="1:14" ht="30.75" customHeight="1" x14ac:dyDescent="0.2">
      <c r="A142" s="23" t="s">
        <v>170</v>
      </c>
      <c r="B142" s="29"/>
      <c r="C142" s="29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</row>
    <row r="143" spans="1:14" ht="37.5" x14ac:dyDescent="0.2">
      <c r="A143" s="20" t="s">
        <v>57</v>
      </c>
      <c r="B143" s="8" t="s">
        <v>90</v>
      </c>
      <c r="C143" s="8">
        <v>300824</v>
      </c>
      <c r="D143" s="4">
        <v>328300</v>
      </c>
      <c r="E143" s="4">
        <v>341246</v>
      </c>
      <c r="F143" s="4">
        <v>354993</v>
      </c>
      <c r="G143" s="4">
        <v>356997</v>
      </c>
      <c r="H143" s="4">
        <v>0</v>
      </c>
      <c r="I143" s="4">
        <v>376721</v>
      </c>
      <c r="J143" s="4">
        <v>377450</v>
      </c>
      <c r="K143" s="4">
        <v>0</v>
      </c>
      <c r="L143" s="4">
        <v>405113</v>
      </c>
      <c r="M143" s="4">
        <v>406680</v>
      </c>
      <c r="N143" s="4">
        <v>0</v>
      </c>
    </row>
    <row r="144" spans="1:14" ht="37.5" x14ac:dyDescent="0.2">
      <c r="A144" s="20" t="s">
        <v>117</v>
      </c>
      <c r="B144" s="8" t="s">
        <v>92</v>
      </c>
      <c r="C144" s="53">
        <v>103.4</v>
      </c>
      <c r="D144" s="40">
        <f>D143/C143/D145*10000</f>
        <v>103.73914426575261</v>
      </c>
      <c r="E144" s="40">
        <f t="shared" ref="E144:F144" si="24">E143/D143/E145*10000</f>
        <v>100.13809682271668</v>
      </c>
      <c r="F144" s="40">
        <f t="shared" si="24"/>
        <v>100.12364978692111</v>
      </c>
      <c r="G144" s="40">
        <f>G143/E143/G145*10000</f>
        <v>100.68886598603767</v>
      </c>
      <c r="H144" s="40">
        <v>0</v>
      </c>
      <c r="I144" s="40">
        <f>I143/F143/I145*10000</f>
        <v>102.1373282673982</v>
      </c>
      <c r="J144" s="40">
        <f>J143/G143/J145*10000</f>
        <v>101.76051953515794</v>
      </c>
      <c r="K144" s="40">
        <v>0</v>
      </c>
      <c r="L144" s="40">
        <f>L143/I143/L145*10000</f>
        <v>103.30126030301702</v>
      </c>
      <c r="M144" s="40">
        <f>M143/J143/M145*10000</f>
        <v>103.50054953172415</v>
      </c>
      <c r="N144" s="40">
        <v>0</v>
      </c>
    </row>
    <row r="145" spans="1:14" ht="18.75" x14ac:dyDescent="0.2">
      <c r="A145" s="19" t="s">
        <v>58</v>
      </c>
      <c r="B145" s="8" t="s">
        <v>56</v>
      </c>
      <c r="C145" s="53">
        <v>103.1</v>
      </c>
      <c r="D145" s="40">
        <v>105.2</v>
      </c>
      <c r="E145" s="40">
        <v>103.8</v>
      </c>
      <c r="F145" s="40">
        <v>103.9</v>
      </c>
      <c r="G145" s="40">
        <v>103.9</v>
      </c>
      <c r="H145" s="40">
        <v>0</v>
      </c>
      <c r="I145" s="40">
        <v>103.9</v>
      </c>
      <c r="J145" s="40">
        <v>103.9</v>
      </c>
      <c r="K145" s="40">
        <v>0</v>
      </c>
      <c r="L145" s="40">
        <v>104.1</v>
      </c>
      <c r="M145" s="40">
        <v>104.1</v>
      </c>
      <c r="N145" s="40">
        <v>0</v>
      </c>
    </row>
    <row r="146" spans="1:14" ht="37.5" x14ac:dyDescent="0.2">
      <c r="A146" s="20" t="s">
        <v>59</v>
      </c>
      <c r="B146" s="8" t="s">
        <v>90</v>
      </c>
      <c r="C146" s="8">
        <v>73128</v>
      </c>
      <c r="D146" s="4">
        <v>76053</v>
      </c>
      <c r="E146" s="4">
        <v>80171</v>
      </c>
      <c r="F146" s="4">
        <v>85457</v>
      </c>
      <c r="G146" s="4">
        <v>86629</v>
      </c>
      <c r="H146" s="4">
        <v>0</v>
      </c>
      <c r="I146" s="4">
        <v>91956</v>
      </c>
      <c r="J146" s="4">
        <v>93969</v>
      </c>
      <c r="K146" s="4">
        <v>0</v>
      </c>
      <c r="L146" s="4">
        <v>99568</v>
      </c>
      <c r="M146" s="4">
        <v>101930</v>
      </c>
      <c r="N146" s="4">
        <v>0</v>
      </c>
    </row>
    <row r="147" spans="1:14" ht="37.5" x14ac:dyDescent="0.2">
      <c r="A147" s="20" t="s">
        <v>118</v>
      </c>
      <c r="B147" s="8" t="s">
        <v>92</v>
      </c>
      <c r="C147" s="53">
        <v>102.5</v>
      </c>
      <c r="D147" s="40">
        <f>D146/C146/D148*10000</f>
        <v>99.426229353889141</v>
      </c>
      <c r="E147" s="40">
        <f t="shared" ref="E147:F147" si="25">E146/D146/E148*10000</f>
        <v>100.68256451782462</v>
      </c>
      <c r="F147" s="40">
        <f t="shared" si="25"/>
        <v>102.10096416992968</v>
      </c>
      <c r="G147" s="40">
        <f>G146/E146/G148*10000</f>
        <v>103.50122781137694</v>
      </c>
      <c r="H147" s="40">
        <v>0</v>
      </c>
      <c r="I147" s="40">
        <f>I146/F146/I148*10000</f>
        <v>103.16873856628102</v>
      </c>
      <c r="J147" s="40">
        <f>J146/G146/J148*10000</f>
        <v>104.00087557782554</v>
      </c>
      <c r="K147" s="40">
        <v>0</v>
      </c>
      <c r="L147" s="40">
        <f>L146/I146/L148*10000</f>
        <v>103.91350482317797</v>
      </c>
      <c r="M147" s="40">
        <f>M146/J146/M148*10000</f>
        <v>104.09975323875035</v>
      </c>
      <c r="N147" s="40">
        <v>0</v>
      </c>
    </row>
    <row r="148" spans="1:14" ht="18.75" x14ac:dyDescent="0.2">
      <c r="A148" s="19" t="s">
        <v>60</v>
      </c>
      <c r="B148" s="8" t="s">
        <v>56</v>
      </c>
      <c r="C148" s="53">
        <v>103.9</v>
      </c>
      <c r="D148" s="40">
        <v>104.6</v>
      </c>
      <c r="E148" s="40">
        <v>104.7</v>
      </c>
      <c r="F148" s="40">
        <v>104.4</v>
      </c>
      <c r="G148" s="40">
        <v>104.4</v>
      </c>
      <c r="H148" s="40">
        <v>0</v>
      </c>
      <c r="I148" s="40">
        <v>104.3</v>
      </c>
      <c r="J148" s="40">
        <v>104.3</v>
      </c>
      <c r="K148" s="40">
        <v>0</v>
      </c>
      <c r="L148" s="40">
        <v>104.2</v>
      </c>
      <c r="M148" s="40">
        <v>104.2</v>
      </c>
      <c r="N148" s="40">
        <v>0</v>
      </c>
    </row>
  </sheetData>
  <mergeCells count="12">
    <mergeCell ref="A2:N2"/>
    <mergeCell ref="A3:N3"/>
    <mergeCell ref="A4:N4"/>
    <mergeCell ref="A7:A10"/>
    <mergeCell ref="B7:B10"/>
    <mergeCell ref="D8:D10"/>
    <mergeCell ref="E8:E10"/>
    <mergeCell ref="C8:C10"/>
    <mergeCell ref="A5:N5"/>
    <mergeCell ref="F8:H8"/>
    <mergeCell ref="I8:K8"/>
    <mergeCell ref="L8:N8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1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economika</cp:lastModifiedBy>
  <cp:lastPrinted>2020-11-17T08:10:39Z</cp:lastPrinted>
  <dcterms:created xsi:type="dcterms:W3CDTF">2013-05-25T16:45:04Z</dcterms:created>
  <dcterms:modified xsi:type="dcterms:W3CDTF">2020-11-17T08:16:12Z</dcterms:modified>
</cp:coreProperties>
</file>